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13_ncr:1_{BAA9887F-B62E-4C82-B44C-FA4804F480EE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Plan1" sheetId="1" r:id="rId1"/>
    <sheet name="Planilha1" sheetId="2" r:id="rId2"/>
    <sheet name="Planilha2" sheetId="3" r:id="rId3"/>
  </sheets>
  <definedNames>
    <definedName name="TipoOrçamento">"BASE"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5" i="1" l="1"/>
  <c r="H23" i="1" l="1"/>
  <c r="G23" i="1"/>
  <c r="I23" i="1" s="1"/>
  <c r="H19" i="1"/>
  <c r="G19" i="1"/>
  <c r="I19" i="1" s="1"/>
  <c r="H18" i="1"/>
  <c r="G18" i="1"/>
  <c r="I18" i="1" s="1"/>
  <c r="B18" i="3" l="1"/>
  <c r="A18" i="3"/>
  <c r="B17" i="3"/>
  <c r="A17" i="3"/>
  <c r="B16" i="3"/>
  <c r="A16" i="3"/>
  <c r="B15" i="3"/>
  <c r="A15" i="3"/>
  <c r="B14" i="3"/>
  <c r="A14" i="3"/>
  <c r="B13" i="3"/>
  <c r="A13" i="3"/>
  <c r="B12" i="3"/>
  <c r="A12" i="3"/>
  <c r="B11" i="3"/>
  <c r="A11" i="3"/>
  <c r="B10" i="3"/>
  <c r="A10" i="3"/>
  <c r="F4" i="2"/>
  <c r="F5" i="2"/>
  <c r="F6" i="2"/>
  <c r="F3" i="2"/>
  <c r="F8" i="2" s="1"/>
  <c r="G39" i="1"/>
  <c r="I39" i="1" s="1"/>
  <c r="H39" i="1"/>
  <c r="G14" i="1" l="1"/>
  <c r="I14" i="1" s="1"/>
  <c r="H14" i="1"/>
  <c r="G15" i="1"/>
  <c r="I15" i="1" s="1"/>
  <c r="H15" i="1"/>
  <c r="G16" i="1"/>
  <c r="I16" i="1" s="1"/>
  <c r="H16" i="1"/>
  <c r="G17" i="1"/>
  <c r="I17" i="1" s="1"/>
  <c r="H17" i="1"/>
  <c r="G20" i="1"/>
  <c r="I20" i="1" s="1"/>
  <c r="H20" i="1"/>
  <c r="G21" i="1"/>
  <c r="I21" i="1" s="1"/>
  <c r="H21" i="1"/>
  <c r="G22" i="1"/>
  <c r="I22" i="1" s="1"/>
  <c r="H22" i="1"/>
  <c r="D87" i="1"/>
  <c r="D86" i="1"/>
  <c r="H50" i="1"/>
  <c r="G50" i="1"/>
  <c r="I50" i="1" s="1"/>
  <c r="G13" i="1" l="1"/>
  <c r="I13" i="1" s="1"/>
  <c r="H13" i="1"/>
  <c r="G62" i="1" l="1"/>
  <c r="G61" i="1"/>
  <c r="H47" i="1" l="1"/>
  <c r="H46" i="1"/>
  <c r="G47" i="1"/>
  <c r="I47" i="1" s="1"/>
  <c r="G46" i="1"/>
  <c r="I46" i="1" s="1"/>
  <c r="H68" i="1"/>
  <c r="G68" i="1"/>
  <c r="I68" i="1" s="1"/>
  <c r="H38" i="1"/>
  <c r="G38" i="1"/>
  <c r="I38" i="1" s="1"/>
  <c r="H37" i="1"/>
  <c r="G37" i="1"/>
  <c r="I37" i="1" s="1"/>
  <c r="H63" i="1"/>
  <c r="G63" i="1"/>
  <c r="I63" i="1" s="1"/>
  <c r="H88" i="1"/>
  <c r="G88" i="1"/>
  <c r="I88" i="1" s="1"/>
  <c r="H87" i="1"/>
  <c r="G87" i="1"/>
  <c r="I87" i="1" s="1"/>
  <c r="H86" i="1"/>
  <c r="G86" i="1"/>
  <c r="I86" i="1" s="1"/>
  <c r="H81" i="1"/>
  <c r="G81" i="1"/>
  <c r="I81" i="1" s="1"/>
  <c r="H80" i="1"/>
  <c r="G80" i="1"/>
  <c r="I80" i="1" s="1"/>
  <c r="H79" i="1"/>
  <c r="G79" i="1"/>
  <c r="I79" i="1" s="1"/>
  <c r="H78" i="1"/>
  <c r="G78" i="1"/>
  <c r="I78" i="1" s="1"/>
  <c r="H77" i="1"/>
  <c r="G77" i="1"/>
  <c r="I77" i="1" s="1"/>
  <c r="H45" i="1"/>
  <c r="G45" i="1"/>
  <c r="I45" i="1" s="1"/>
  <c r="I90" i="1" l="1"/>
  <c r="C18" i="3" s="1"/>
  <c r="I83" i="1"/>
  <c r="C17" i="3" s="1"/>
  <c r="I17" i="3" s="1"/>
  <c r="H72" i="1"/>
  <c r="G72" i="1"/>
  <c r="I72" i="1" s="1"/>
  <c r="H71" i="1"/>
  <c r="G71" i="1"/>
  <c r="I71" i="1" s="1"/>
  <c r="H70" i="1"/>
  <c r="G70" i="1"/>
  <c r="I70" i="1" s="1"/>
  <c r="H69" i="1"/>
  <c r="G69" i="1"/>
  <c r="I69" i="1" s="1"/>
  <c r="H62" i="1"/>
  <c r="I62" i="1"/>
  <c r="H61" i="1"/>
  <c r="I61" i="1"/>
  <c r="H56" i="1"/>
  <c r="G56" i="1"/>
  <c r="I56" i="1" s="1"/>
  <c r="H55" i="1"/>
  <c r="G55" i="1"/>
  <c r="I55" i="1" s="1"/>
  <c r="H49" i="1"/>
  <c r="G49" i="1"/>
  <c r="I49" i="1" s="1"/>
  <c r="H48" i="1"/>
  <c r="G48" i="1"/>
  <c r="I48" i="1" s="1"/>
  <c r="H44" i="1"/>
  <c r="G44" i="1"/>
  <c r="I44" i="1" s="1"/>
  <c r="E18" i="3" l="1"/>
  <c r="F18" i="3"/>
  <c r="I74" i="1"/>
  <c r="C16" i="3" s="1"/>
  <c r="I16" i="3" s="1"/>
  <c r="I52" i="1"/>
  <c r="C13" i="3" s="1"/>
  <c r="I65" i="1"/>
  <c r="C15" i="3" s="1"/>
  <c r="I58" i="1"/>
  <c r="C14" i="3" s="1"/>
  <c r="H36" i="1"/>
  <c r="G36" i="1"/>
  <c r="I36" i="1" s="1"/>
  <c r="I41" i="1" s="1"/>
  <c r="C12" i="3" s="1"/>
  <c r="G12" i="3" l="1"/>
  <c r="E12" i="3"/>
  <c r="F12" i="3"/>
  <c r="I13" i="3"/>
  <c r="I21" i="3" s="1"/>
  <c r="H13" i="3"/>
  <c r="H14" i="3"/>
  <c r="G14" i="3"/>
  <c r="F14" i="3"/>
  <c r="G15" i="3"/>
  <c r="H15" i="3"/>
  <c r="H31" i="1"/>
  <c r="G31" i="1"/>
  <c r="I31" i="1" s="1"/>
  <c r="H30" i="1"/>
  <c r="G30" i="1"/>
  <c r="I30" i="1" s="1"/>
  <c r="H29" i="1"/>
  <c r="G29" i="1"/>
  <c r="I29" i="1" s="1"/>
  <c r="H28" i="1"/>
  <c r="G28" i="1"/>
  <c r="I28" i="1" s="1"/>
  <c r="H21" i="3" l="1"/>
  <c r="I33" i="1"/>
  <c r="C11" i="3" s="1"/>
  <c r="G11" i="3" l="1"/>
  <c r="G21" i="3" s="1"/>
  <c r="F11" i="3"/>
  <c r="F21" i="3" s="1"/>
  <c r="E11" i="3"/>
  <c r="I92" i="1" l="1"/>
  <c r="C10" i="3"/>
  <c r="E10" i="3" l="1"/>
  <c r="E21" i="3" s="1"/>
  <c r="E22" i="3" s="1"/>
  <c r="F22" i="3" s="1"/>
  <c r="G22" i="3" s="1"/>
  <c r="H22" i="3" s="1"/>
  <c r="I22" i="3" s="1"/>
  <c r="C20" i="3"/>
</calcChain>
</file>

<file path=xl/sharedStrings.xml><?xml version="1.0" encoding="utf-8"?>
<sst xmlns="http://schemas.openxmlformats.org/spreadsheetml/2006/main" count="249" uniqueCount="174">
  <si>
    <t>BDI:</t>
  </si>
  <si>
    <t>ITEM</t>
  </si>
  <si>
    <t>CÓDIGO</t>
  </si>
  <si>
    <t>DESCRIÇÃO</t>
  </si>
  <si>
    <t>UNID.</t>
  </si>
  <si>
    <t>QUANT.</t>
  </si>
  <si>
    <t>VALOR UN+BDI</t>
  </si>
  <si>
    <t>VALOR UN.</t>
  </si>
  <si>
    <t>VALOR TOTAL</t>
  </si>
  <si>
    <t>VALOR T.+BDI</t>
  </si>
  <si>
    <t>Prefeitura de Ibiaçá-RS</t>
  </si>
  <si>
    <t>1.1</t>
  </si>
  <si>
    <t>1.2</t>
  </si>
  <si>
    <t>1.3</t>
  </si>
  <si>
    <t>Subtotal</t>
  </si>
  <si>
    <t>1.4</t>
  </si>
  <si>
    <t>PLACA DE OBRA EM CHAPA DE ACO GALVANIZADO</t>
  </si>
  <si>
    <t>2.1</t>
  </si>
  <si>
    <t>2.2</t>
  </si>
  <si>
    <t>2.3</t>
  </si>
  <si>
    <t>2.4</t>
  </si>
  <si>
    <t>M2</t>
  </si>
  <si>
    <t>M</t>
  </si>
  <si>
    <t>UN</t>
  </si>
  <si>
    <t xml:space="preserve">M     </t>
  </si>
  <si>
    <t>M3</t>
  </si>
  <si>
    <t>M²</t>
  </si>
  <si>
    <t>3.1</t>
  </si>
  <si>
    <t>3.2</t>
  </si>
  <si>
    <t>3.3</t>
  </si>
  <si>
    <t>3.4</t>
  </si>
  <si>
    <t>4.1</t>
  </si>
  <si>
    <t>4.2</t>
  </si>
  <si>
    <t>4.3</t>
  </si>
  <si>
    <t>4.4</t>
  </si>
  <si>
    <t>4.5</t>
  </si>
  <si>
    <t>4.6</t>
  </si>
  <si>
    <t>4.7</t>
  </si>
  <si>
    <t>5.1</t>
  </si>
  <si>
    <t>5.2</t>
  </si>
  <si>
    <t>6.1</t>
  </si>
  <si>
    <t>6.2</t>
  </si>
  <si>
    <t>6.3</t>
  </si>
  <si>
    <t>7.1</t>
  </si>
  <si>
    <t>7.2</t>
  </si>
  <si>
    <t>7.3</t>
  </si>
  <si>
    <t>7.5</t>
  </si>
  <si>
    <t>7.6</t>
  </si>
  <si>
    <t xml:space="preserve">KG    </t>
  </si>
  <si>
    <t>8.1</t>
  </si>
  <si>
    <t>8.2</t>
  </si>
  <si>
    <t>8.3</t>
  </si>
  <si>
    <t>8.4</t>
  </si>
  <si>
    <t>8.5</t>
  </si>
  <si>
    <t>9.1</t>
  </si>
  <si>
    <t>ENDEREÇO:</t>
  </si>
  <si>
    <t>DATA:</t>
  </si>
  <si>
    <t>ÁREA CONSTR.:</t>
  </si>
  <si>
    <t>PROPONENTE:</t>
  </si>
  <si>
    <t>Praça Pe. Narciso Zanatta - Ibiaçá- RS</t>
  </si>
  <si>
    <t>Julho de 2020</t>
  </si>
  <si>
    <t>2.320,50 m²</t>
  </si>
  <si>
    <t>Execução de tubulação elétrica</t>
  </si>
  <si>
    <t>CABO DE COBRE FLEXÍVEL ISOLADO, 4 MM², ANTI-CHAMA 450/750 V, PARA CIRCUITOS TERMINAIS - FORNECIMENTO E INSTALAÇÃO. AF_12/2015</t>
  </si>
  <si>
    <t>CABO DE COBRE FLEXÍVEL ISOLADO, 10 MM², ANTI-CHAMA 450/750 V, PARA CIRCUITOS TERMINAIS - FORNECIMENTO E INSTALAÇÃO. AF_12/2015</t>
  </si>
  <si>
    <t>DISJUNTOR MONOPOLAR TIPO DIN, CORRENTE NOMINAL DE 20A - FORNECIMENTO E INSTALAÇÃO. AF_04/2016</t>
  </si>
  <si>
    <t>DISJUNTOR MONOPOLAR TIPO DIN, CORRENTE NOMINAL DE 40A - FORNECIMENTO E INSTALAÇÃO. AF_04/2016</t>
  </si>
  <si>
    <t>CAIXA DE INSPECAO EM CONCRETO COM 300 MM - FORNECIMENTO E INSTALAÇÃO</t>
  </si>
  <si>
    <t>91928</t>
  </si>
  <si>
    <t>91932</t>
  </si>
  <si>
    <t>93655</t>
  </si>
  <si>
    <t>93658</t>
  </si>
  <si>
    <t>34641/1</t>
  </si>
  <si>
    <t>PC</t>
  </si>
  <si>
    <t>1.5</t>
  </si>
  <si>
    <t>1.6</t>
  </si>
  <si>
    <t>1.7</t>
  </si>
  <si>
    <t>1.8</t>
  </si>
  <si>
    <t>1.9</t>
  </si>
  <si>
    <t>1.10</t>
  </si>
  <si>
    <t>1.11</t>
  </si>
  <si>
    <t>Execução de muro em gabião</t>
  </si>
  <si>
    <t>83338</t>
  </si>
  <si>
    <t>97083</t>
  </si>
  <si>
    <t>96396</t>
  </si>
  <si>
    <t>92743</t>
  </si>
  <si>
    <t>ESCAVACAO MECANICA, A CEU ABERTO, EM MATERIAL DE 1A CATEGORIA, COM ESCAVADEIRA HIDRAULICA, CAPACIDADE DE 0,78 M3</t>
  </si>
  <si>
    <t>COMPACTAÇÃO MECÂNICA DE SOLO PARA EXECUÇÃO DE RADIER, COM COMPACTADOR DE SOLOS A PERCUSSÃO. AF_09/2017</t>
  </si>
  <si>
    <t>EXECUÇÃO E COMPACTAÇÃO DE BASE E OU SUB BASE COM BRITA GRADUADA SIMPLES - EXCLUSIVE CARGA E TRANSPORTE. AF_09/2017</t>
  </si>
  <si>
    <t>MURO DE GABIÃO, ENCHIMENTO COM PEDRA DE MÃO TIPO RACHÃO, DE GRAVIDADE, COM GAIOLAS DE COMPRIMENTO IGUAL A 2 M, PARA MUROS COM ALTURA MENOR OU IGUAL A 4 M  FORNECIMENTO E EXECUÇÃO. AF_12/2015</t>
  </si>
  <si>
    <t>Execução de muro em basalto talhado</t>
  </si>
  <si>
    <t>73844/3</t>
  </si>
  <si>
    <t>MURO DE ARRIMO DE ALVENARIA DE PEDRA ARGAMASSADA - EXCLUSIVE PEDRA DE BASALTO</t>
  </si>
  <si>
    <t xml:space="preserve">M3    </t>
  </si>
  <si>
    <t>Execução de escadas</t>
  </si>
  <si>
    <t>94099/1</t>
  </si>
  <si>
    <t>96622/2</t>
  </si>
  <si>
    <t>96536</t>
  </si>
  <si>
    <t>94991</t>
  </si>
  <si>
    <t>PREPARO DE BASE COM NIVELAMENTO, REGULARIZAÇÃO E COMPACTAÇÃO PARA LANÇAMENTO DE CONCRETO, EM LOCAL COM NÍVEL BAIXO DE INTERFERÊNCIA. AF_06/2016</t>
  </si>
  <si>
    <t>LASTRO COM MATERIAL GRANULAR COMPOSTO POR PEDRA BRITADA N°1 - INCLUSIVE ESPALHAMENTO, NIVELAMENTO E COMPACTAÇÃO</t>
  </si>
  <si>
    <t>FABRICAÇÃO, MONTAGEM E DESMONTAGEM DE FÔRMA PARA VIGA BALDRAME, EM MADEIRA SERRADA, E=25 MM, 4 UTILIZAÇÕES. AF_06/2017</t>
  </si>
  <si>
    <t>EXECUÇÃO DE PASSEIO (CALÇADA) OU PISO DE CONCRETO COM CONCRETO MOLDADO IN LOCO, USINADO, ACABAMENTO CONVENCIONAL, NÃO ARMADO. AF_07/2016</t>
  </si>
  <si>
    <t xml:space="preserve">Execução de pavimentação em basalto irregular </t>
  </si>
  <si>
    <t>PI</t>
  </si>
  <si>
    <t>96622/1</t>
  </si>
  <si>
    <t>LASTRO COM MATERIAL GRANULAR COMPOSTO POR PEDRA BRITADA N° 0 OU PEDRISCO - INCLUSIVE ESPALHAMENTO, NIVELAMENTO E COMPACTAÇÃO</t>
  </si>
  <si>
    <t xml:space="preserve">BASALTO IRREGULAR RECORTADO COM ESPESSURA DE 5.0 CM, ASSENTAMENTO FEITO SOBRE LASTRO COM MATERIAL GRANULAR, PEDRAS CORTADAS E AJUSTADAS CONFORME GEOMETRIA DO LOCAL, JUNTAS PREENCHIDAS POR ARGAMASSA DE CIMENTO E AREIA DE TRAÇO 1:3 - FORNECIMENTO, TRANSPORTE E INSTALAÇÃO </t>
  </si>
  <si>
    <t>Execução de piso drenante</t>
  </si>
  <si>
    <t>96624/1</t>
  </si>
  <si>
    <t>P2</t>
  </si>
  <si>
    <t>LASTRO COM MATERIAL GRANULAR COMPOSTO POR PEDRA BRITADA N°2 - INCLUSIVE ESPALHAMENTO, NIVELAMENTO E COMPACTAÇÃO</t>
  </si>
  <si>
    <t>PISO DRENANTE PARA ACESSO DE VEÍCULOS DE 6,0 CM DE ESPESSURA, TIPO RESINADO E CONTÍ-NUO, EXECUTADO COM PLACAS DE CIMENTO À BASE DE RESINAS E AGREGADOS DE COR CINZA NA-TURAL, DE DIMENSÕES 50.0 CM X 50.0 CM X 6.0 CM - FORNECIMENTO, TRANSPORTE E INSTALAÇÃO</t>
  </si>
  <si>
    <t>72947</t>
  </si>
  <si>
    <t>SINALIZACAO HORIZONTAL COM TINTA RETRORREFLETIVA A BASE DE RESINA ACRILICA COM MICROESFERAS DE VIDRO</t>
  </si>
  <si>
    <t>PISO PODOTATIL ALERTA, DE CONCRETO, COLORIDO, 25 X 25 CM, E = 5 MM ASSENTADO COM ARGAMASSA</t>
  </si>
  <si>
    <t>PISO PODOTATIL DIRECIONAL, DE CONCRETO, COLORIDO, 25 X 25 CM, E = 5 MM ASSENTADO COM ARGAMASSA</t>
  </si>
  <si>
    <t>Fornecimento e instalação de mobiliário</t>
  </si>
  <si>
    <t>MU-02</t>
  </si>
  <si>
    <t>MU-08</t>
  </si>
  <si>
    <t>G1</t>
  </si>
  <si>
    <t>BANCO VERANO PARA MOBILIÁRIO URBANO, COM DIMENSÕES DE LARGURA X ALTURA X PROFUN-DIDADE DE 180.0 CM X 72.0 CM X 85.0 CM COM SUPORTE EM AÇO ZINCADO PARA PROTEÇÃO ANTI-CORROSÃO, ACABAMENTO EM PINTURA A PÓ ELETROSTÁTICA, ASSENTO EM MADEIRA SARRAFEADA JATOBÁ – FORNECIMENTO E INSTALAÇÃO</t>
  </si>
  <si>
    <t>BANCO DE CONCRETO EM MÓDULOS PRÉ-MOLDADOS COM DIMENSÕES DE LARGURA X ALTURA X COMPRIMENTO DE 100.0 CM X 50.0 CM X 300.0 CM – FORNECIMENTO E INSTALAÇÃO</t>
  </si>
  <si>
    <t>GRELHA METÁLICA PARA ENTORNO DA VEGETAÇÃO E AMPLIAÇÃO DA ÁREA ÚTIL DO PASSEIO COM DIMENSÕES DE 175.0 CM X 175.0 CM E ABERTURA CENTRAL COM DIÂMETRO DE ACORDO COM O CAULE DA ÁRVORE, COMPOSTA DE BARRA DE FERRO RETANGULAR CHATA, 3/4" X 1/8" (L X E), ESPASSADA A CADA 10 CM, FIXADA NO NÍVEL DO PAVIMENTO, ACABAMENTO EM AÇO GALVANIZADO, COR NATURAL – FORNECIMENTO E INSTALAÇÃO</t>
  </si>
  <si>
    <t>Diversos serviços atrelados a obra</t>
  </si>
  <si>
    <t>72848</t>
  </si>
  <si>
    <t>97915</t>
  </si>
  <si>
    <t>CARGA, MANOBRAS E DESCARGA DE BRITA PARA BASE DE MACADAME, COM CAMINHAO BASCULANTE 6 M3</t>
  </si>
  <si>
    <t>TRANSPORTE COM CAMINHÃO BASCULANTE DE 6 M3, EM VIA URBANA PAVIMENTADA, DMT ACIMA DE 30 KM (UNIDADE: M3XKM). AF_01/2018</t>
  </si>
  <si>
    <t>T</t>
  </si>
  <si>
    <t>M3XKM</t>
  </si>
  <si>
    <t>9.2</t>
  </si>
  <si>
    <t>9.3</t>
  </si>
  <si>
    <t>TOTAL  COM BDI</t>
  </si>
  <si>
    <t>MU-06</t>
  </si>
  <si>
    <t>LIXEIRA MINCE DO TIPO "L" PARA MOBILIÁRIO URBANO, COM DIMENSÕES DE LARGURA X ALTURA X PROFUNDIDADE COM 41.0 CM X 80.0 CM X 30.0 CM, ESTRUTURA EM CHAPA METÁLICA DOBRADA EM AÇO ZINCADO PARA PROTEÇÃO ANTI-CORROSÃO E ACABAMENTO EM PINTURA A PÓ ELETROS-TÁTICA, COM FACES DE RIPAS VERTICAIS DE MADEIRA JATOBÁ – FORNECIMENTO E INSTALAÇÃO</t>
  </si>
  <si>
    <t xml:space="preserve">BICICLETÁRIO LIGHT PARA MOBILIÁRIO URBANO, COM DIMENSÕES DE LARGURA X ALTURA X PRO-FUNDIDADE DE 45.0 CM X 85.0 CM X 4.0 CM, COM ESPAÇAMENTO DE 75,0 CM ENTRE MÓDULOS, ESTRUTURA DE AÇO TUBULAR ZINCADO PARA PROTEÇÃO ANTI-CORROSÃO E ACABAMENTO EM PINTURA A PÓ ELETROSTÁTICA – FORNECIMENTO E INSTALAÇÃO </t>
  </si>
  <si>
    <t>MU-07</t>
  </si>
  <si>
    <t>SINAPI:</t>
  </si>
  <si>
    <t xml:space="preserve">BASALTO LEVIGADO SERRADO COM ESPESSURA DE 3.0 CM, APLICADO EM PISO E ESPELHO DE ESCADARIAS, ASSENTAMENTO FEITO COM ARGAMASSA DE CIMENTO E AREA DE TRAÇO 1:3, JUNTAS RETAS COM ESPESSURA DE 1,0 CM - FORNECIMENTO, TRANSPORTE E INSTALAÇÃO </t>
  </si>
  <si>
    <t>P6</t>
  </si>
  <si>
    <t>370</t>
  </si>
  <si>
    <t>1379</t>
  </si>
  <si>
    <t>88316</t>
  </si>
  <si>
    <t>AREIA MEDIA - POSTO JAZIDA/FORNECEDOR (RETIRADO NA JAZIDA, SEM TRANSPORTE)</t>
  </si>
  <si>
    <t>CIMENTO PORTLAND COMPOSTO CP II-32</t>
  </si>
  <si>
    <t>PEDREIRO COM ENCARGOS COMPLEMENTARES</t>
  </si>
  <si>
    <t>SERVENTE COM ENCARGOS COMPLEMENTARES</t>
  </si>
  <si>
    <t>H</t>
  </si>
  <si>
    <t>R$ TOTAL</t>
  </si>
  <si>
    <t>MÊS 1</t>
  </si>
  <si>
    <t>MÊS 2</t>
  </si>
  <si>
    <t>MÊS 3</t>
  </si>
  <si>
    <t>MÊS 4</t>
  </si>
  <si>
    <t>MÊS 5</t>
  </si>
  <si>
    <t xml:space="preserve">Execução de acessibilidades e piso podotátil </t>
  </si>
  <si>
    <t>SOMA DO MÊS</t>
  </si>
  <si>
    <t>ACUMULADO</t>
  </si>
  <si>
    <t>CRONOGRAMA - PRAÇA NARCISO ZANATTA - ETAPA 2</t>
  </si>
  <si>
    <t>PLANILHA ORÇAMENTÁRIA - PRAÇA NARCISO ZANATTA - ETAPA 2</t>
  </si>
  <si>
    <t>DISJUNTOR MONOPOLAR TIPO DIN, CORRENTE NOMINAL DE 25A - FORNECIMENTO E INSTALAÇÃO. AF_04/2016</t>
  </si>
  <si>
    <t>DISPOSITIVO DPS CLASSE II, 1 POLO, TENSÃO MÁXIMA 175 V, CORRENTE MÁXIMA 40 KA</t>
  </si>
  <si>
    <t xml:space="preserve">ELETRODUTO RÍGIDO SOLDÁVEL E IMPERMEÁVEL, PVC, DN 32 MM (1"), EMBUTIDO, INSTALADO NO SOLO - FORNECIMENTO E INSTALAÇÃO </t>
  </si>
  <si>
    <t>QUADRO DE DISTRIBUICAO DE ENERGIA DE EMBUTIR, EM CHAPA METALICA, PARA 12 DISJUNTORES TERMOMAGNETICOS MONOPOLARES SEM BARRAMENTO FORNECIMENTO E INSTALACAO</t>
  </si>
  <si>
    <t>-</t>
  </si>
  <si>
    <t>LUMINÁRIA DE SOBREPOR COM 1 LÂMPADA CIRCULAR, COM SENSOR 32W</t>
  </si>
  <si>
    <t>LUMINÁRIA DE SOBREPOR FLUORESCENTE CIRCULAR 32W</t>
  </si>
  <si>
    <t>Ibiaçá/RS, 21 de julho de 2020</t>
  </si>
  <si>
    <t>__________________________________</t>
  </si>
  <si>
    <t>_______________________________</t>
  </si>
  <si>
    <t>Claudiomiro Fracasso</t>
  </si>
  <si>
    <t>Prefeito Municipal</t>
  </si>
  <si>
    <t>Ândrey Teston Santini</t>
  </si>
  <si>
    <t>Engº Civil CREA/RS 224398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</si>
</sst>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Font="1"/>
    <xf numFmtId="0" fontId="0" fillId="0" borderId="8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NumberFormat="1" applyFont="1" applyAlignment="1">
      <alignment horizontal="center" vertical="center"/>
    </xf>
    <xf numFmtId="44" fontId="3" fillId="0" borderId="0" xfId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0" fontId="0" fillId="0" borderId="8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Fill="1"/>
    <xf numFmtId="0" fontId="0" fillId="0" borderId="0" xfId="0" applyFill="1"/>
    <xf numFmtId="0" fontId="3" fillId="0" borderId="0" xfId="0" applyFont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10" fontId="0" fillId="0" borderId="0" xfId="0" applyNumberFormat="1" applyFont="1" applyBorder="1" applyAlignment="1">
      <alignment horizontal="left"/>
    </xf>
    <xf numFmtId="4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3" borderId="1" xfId="0" applyFont="1" applyFill="1" applyBorder="1" applyAlignment="1">
      <alignment vertical="center" wrapText="1"/>
    </xf>
    <xf numFmtId="0" fontId="0" fillId="3" borderId="10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vertical="center"/>
    </xf>
    <xf numFmtId="0" fontId="0" fillId="3" borderId="11" xfId="0" applyFont="1" applyFill="1" applyBorder="1" applyAlignment="1">
      <alignment horizontal="center" vertical="center"/>
    </xf>
    <xf numFmtId="44" fontId="2" fillId="3" borderId="12" xfId="0" applyNumberFormat="1" applyFont="1" applyFill="1" applyBorder="1" applyAlignment="1">
      <alignment horizontal="center" vertical="center"/>
    </xf>
    <xf numFmtId="44" fontId="0" fillId="4" borderId="0" xfId="0" applyNumberFormat="1" applyFill="1"/>
    <xf numFmtId="0" fontId="0" fillId="4" borderId="0" xfId="0" applyFill="1"/>
    <xf numFmtId="0" fontId="0" fillId="3" borderId="0" xfId="0" applyFill="1" applyBorder="1"/>
    <xf numFmtId="0" fontId="0" fillId="3" borderId="0" xfId="0" applyFill="1" applyBorder="1" applyAlignment="1">
      <alignment horizontal="right"/>
    </xf>
    <xf numFmtId="44" fontId="0" fillId="3" borderId="0" xfId="0" applyNumberFormat="1" applyFill="1" applyBorder="1"/>
    <xf numFmtId="0" fontId="0" fillId="4" borderId="0" xfId="0" applyFill="1" applyBorder="1"/>
    <xf numFmtId="0" fontId="0" fillId="4" borderId="0" xfId="0" applyFill="1" applyBorder="1" applyAlignment="1">
      <alignment horizontal="right"/>
    </xf>
    <xf numFmtId="44" fontId="0" fillId="4" borderId="0" xfId="0" applyNumberFormat="1" applyFill="1" applyBorder="1"/>
    <xf numFmtId="2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4" fontId="0" fillId="0" borderId="0" xfId="0" applyNumberFormat="1" applyFont="1" applyBorder="1" applyAlignment="1">
      <alignment horizontal="left"/>
    </xf>
    <xf numFmtId="17" fontId="0" fillId="0" borderId="0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8"/>
  <sheetViews>
    <sheetView topLeftCell="A85" zoomScale="85" zoomScaleNormal="85" workbookViewId="0">
      <selection activeCell="I92" sqref="I92"/>
    </sheetView>
  </sheetViews>
  <sheetFormatPr defaultRowHeight="15" x14ac:dyDescent="0.25"/>
  <cols>
    <col min="1" max="1" width="5.5703125" customWidth="1"/>
    <col min="2" max="2" width="8.7109375" customWidth="1"/>
    <col min="3" max="3" width="44.5703125" customWidth="1"/>
    <col min="5" max="5" width="8" customWidth="1"/>
    <col min="6" max="6" width="10.28515625" bestFit="1" customWidth="1"/>
    <col min="7" max="7" width="13.28515625" customWidth="1"/>
    <col min="8" max="8" width="14.28515625" customWidth="1"/>
    <col min="9" max="9" width="15.5703125" customWidth="1"/>
  </cols>
  <sheetData>
    <row r="1" spans="1:16" x14ac:dyDescent="0.25">
      <c r="A1" s="61" t="s">
        <v>159</v>
      </c>
      <c r="B1" s="62"/>
      <c r="C1" s="62"/>
      <c r="D1" s="62"/>
      <c r="E1" s="62"/>
      <c r="F1" s="62"/>
      <c r="G1" s="62"/>
      <c r="H1" s="62"/>
      <c r="I1" s="63"/>
      <c r="J1" s="1"/>
      <c r="K1" s="1"/>
      <c r="L1" s="1"/>
      <c r="M1" s="1"/>
      <c r="N1" s="1"/>
      <c r="O1" s="1"/>
    </row>
    <row r="2" spans="1:16" x14ac:dyDescent="0.25">
      <c r="A2" s="70" t="s">
        <v>58</v>
      </c>
      <c r="B2" s="71"/>
      <c r="C2" s="64" t="s">
        <v>10</v>
      </c>
      <c r="D2" s="64"/>
      <c r="E2" s="64"/>
      <c r="F2" s="64"/>
      <c r="G2" s="64"/>
      <c r="H2" s="64"/>
      <c r="I2" s="65"/>
      <c r="J2" s="1"/>
      <c r="K2" s="1"/>
      <c r="L2" s="1"/>
      <c r="M2" s="1"/>
      <c r="N2" s="1"/>
      <c r="O2" s="1"/>
    </row>
    <row r="3" spans="1:16" x14ac:dyDescent="0.25">
      <c r="A3" s="72" t="s">
        <v>55</v>
      </c>
      <c r="B3" s="73"/>
      <c r="C3" s="66" t="s">
        <v>59</v>
      </c>
      <c r="D3" s="66"/>
      <c r="E3" s="66"/>
      <c r="F3" s="66"/>
      <c r="G3" s="66"/>
      <c r="H3" s="66"/>
      <c r="I3" s="67"/>
      <c r="J3" s="1"/>
      <c r="K3" s="1"/>
      <c r="L3" s="1"/>
      <c r="M3" s="1"/>
      <c r="N3" s="1"/>
      <c r="O3" s="1"/>
    </row>
    <row r="4" spans="1:16" x14ac:dyDescent="0.25">
      <c r="A4" s="72" t="s">
        <v>56</v>
      </c>
      <c r="B4" s="73"/>
      <c r="C4" s="66" t="s">
        <v>60</v>
      </c>
      <c r="D4" s="66"/>
      <c r="E4" s="66"/>
      <c r="F4" s="66"/>
      <c r="G4" s="66"/>
      <c r="H4" s="66"/>
      <c r="I4" s="67"/>
      <c r="J4" s="1"/>
      <c r="K4" s="1"/>
      <c r="L4" s="1"/>
      <c r="M4" s="1"/>
      <c r="N4" s="1"/>
      <c r="O4" s="1"/>
    </row>
    <row r="5" spans="1:16" x14ac:dyDescent="0.25">
      <c r="A5" s="72" t="s">
        <v>57</v>
      </c>
      <c r="B5" s="73"/>
      <c r="C5" s="68" t="s">
        <v>61</v>
      </c>
      <c r="D5" s="66"/>
      <c r="E5" s="66"/>
      <c r="F5" s="66"/>
      <c r="G5" s="66"/>
      <c r="H5" s="66"/>
      <c r="I5" s="67"/>
      <c r="J5" s="1"/>
      <c r="K5" s="1"/>
      <c r="L5" s="1"/>
      <c r="M5" s="1"/>
      <c r="N5" s="1"/>
      <c r="O5" s="1"/>
    </row>
    <row r="6" spans="1:16" x14ac:dyDescent="0.25">
      <c r="A6" s="72" t="s">
        <v>138</v>
      </c>
      <c r="B6" s="73"/>
      <c r="C6" s="69">
        <v>43983</v>
      </c>
      <c r="D6" s="66"/>
      <c r="E6" s="66"/>
      <c r="F6" s="66"/>
      <c r="G6" s="66"/>
      <c r="H6" s="66"/>
      <c r="I6" s="67"/>
      <c r="J6" s="1"/>
      <c r="K6" s="1"/>
      <c r="L6" s="1"/>
      <c r="M6" s="1"/>
      <c r="N6" s="1"/>
      <c r="O6" s="1"/>
    </row>
    <row r="7" spans="1:16" x14ac:dyDescent="0.25">
      <c r="A7" s="59" t="s">
        <v>0</v>
      </c>
      <c r="B7" s="60"/>
      <c r="C7" s="25">
        <v>0.25590000000000002</v>
      </c>
      <c r="D7" s="2">
        <v>1.2559</v>
      </c>
      <c r="E7" s="2"/>
      <c r="F7" s="2"/>
      <c r="G7" s="2"/>
      <c r="H7" s="2"/>
      <c r="I7" s="3"/>
      <c r="J7" s="1"/>
      <c r="K7" s="1"/>
      <c r="L7" s="1"/>
      <c r="M7" s="1"/>
      <c r="N7" s="1"/>
      <c r="O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6" x14ac:dyDescent="0.25">
      <c r="A10" s="38" t="s">
        <v>1</v>
      </c>
      <c r="B10" s="38" t="s">
        <v>2</v>
      </c>
      <c r="C10" s="38" t="s">
        <v>3</v>
      </c>
      <c r="D10" s="57" t="s">
        <v>5</v>
      </c>
      <c r="E10" s="57" t="s">
        <v>4</v>
      </c>
      <c r="F10" s="57" t="s">
        <v>7</v>
      </c>
      <c r="G10" s="57" t="s">
        <v>6</v>
      </c>
      <c r="H10" s="57" t="s">
        <v>8</v>
      </c>
      <c r="I10" s="57" t="s">
        <v>9</v>
      </c>
      <c r="J10" s="6"/>
      <c r="K10" s="14"/>
      <c r="L10" s="14"/>
      <c r="M10" s="14"/>
      <c r="N10" s="14"/>
      <c r="O10" s="14"/>
      <c r="P10" s="28"/>
    </row>
    <row r="11" spans="1:16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15"/>
      <c r="L11" s="15"/>
      <c r="M11" s="15"/>
      <c r="N11" s="15"/>
      <c r="O11" s="15"/>
      <c r="P11" s="28"/>
    </row>
    <row r="12" spans="1:16" x14ac:dyDescent="0.25">
      <c r="A12" s="16">
        <v>1</v>
      </c>
      <c r="B12" s="17"/>
      <c r="C12" s="16" t="s">
        <v>62</v>
      </c>
      <c r="D12" s="18"/>
      <c r="E12" s="18"/>
      <c r="F12" s="18"/>
      <c r="G12" s="18"/>
      <c r="H12" s="18"/>
      <c r="I12" s="17"/>
      <c r="J12" s="6"/>
      <c r="K12" s="15"/>
      <c r="L12" s="15"/>
      <c r="M12" s="15"/>
      <c r="N12" s="15"/>
      <c r="O12" s="15"/>
      <c r="P12" s="28"/>
    </row>
    <row r="13" spans="1:16" ht="39" customHeight="1" x14ac:dyDescent="0.25">
      <c r="A13" s="5" t="s">
        <v>11</v>
      </c>
      <c r="B13" s="7">
        <v>95731</v>
      </c>
      <c r="C13" s="30" t="s">
        <v>162</v>
      </c>
      <c r="D13" s="53">
        <v>438.7</v>
      </c>
      <c r="E13" s="5" t="s">
        <v>24</v>
      </c>
      <c r="F13" s="9">
        <v>8.3800000000000008</v>
      </c>
      <c r="G13" s="10">
        <f>F13*$D$7</f>
        <v>10.524442000000001</v>
      </c>
      <c r="H13" s="10">
        <f>F13*D13</f>
        <v>3676.306</v>
      </c>
      <c r="I13" s="10">
        <f>G13*D13</f>
        <v>4617.0727053999999</v>
      </c>
      <c r="J13" s="6"/>
      <c r="K13" s="15"/>
      <c r="L13" s="15"/>
      <c r="M13" s="15"/>
      <c r="N13" s="15"/>
      <c r="O13" s="15"/>
      <c r="P13" s="28"/>
    </row>
    <row r="14" spans="1:16" ht="38.25" x14ac:dyDescent="0.25">
      <c r="A14" s="5" t="s">
        <v>12</v>
      </c>
      <c r="B14" s="12" t="s">
        <v>68</v>
      </c>
      <c r="C14" s="30" t="s">
        <v>63</v>
      </c>
      <c r="D14" s="53">
        <v>684.1</v>
      </c>
      <c r="E14" s="5" t="s">
        <v>22</v>
      </c>
      <c r="F14" s="9">
        <v>4.26</v>
      </c>
      <c r="G14" s="10">
        <f t="shared" ref="G14:G22" si="0">F14*$D$7</f>
        <v>5.3501339999999997</v>
      </c>
      <c r="H14" s="10">
        <f t="shared" ref="H14:H22" si="1">F14*D14</f>
        <v>2914.2660000000001</v>
      </c>
      <c r="I14" s="10">
        <f t="shared" ref="I14:I22" si="2">G14*D14</f>
        <v>3660.0266693999997</v>
      </c>
      <c r="J14" s="6"/>
      <c r="K14" s="15"/>
      <c r="L14" s="15"/>
      <c r="M14" s="15"/>
      <c r="N14" s="15"/>
      <c r="O14" s="15"/>
      <c r="P14" s="28"/>
    </row>
    <row r="15" spans="1:16" ht="38.25" x14ac:dyDescent="0.25">
      <c r="A15" s="5" t="s">
        <v>13</v>
      </c>
      <c r="B15" s="14" t="s">
        <v>69</v>
      </c>
      <c r="C15" s="30" t="s">
        <v>64</v>
      </c>
      <c r="D15" s="52">
        <v>193.2</v>
      </c>
      <c r="E15" s="31" t="s">
        <v>22</v>
      </c>
      <c r="F15" s="31">
        <v>9.58</v>
      </c>
      <c r="G15" s="10">
        <f t="shared" si="0"/>
        <v>12.031522000000001</v>
      </c>
      <c r="H15" s="10">
        <f t="shared" si="1"/>
        <v>1850.856</v>
      </c>
      <c r="I15" s="10">
        <f t="shared" si="2"/>
        <v>2324.4900504000002</v>
      </c>
      <c r="J15" s="6"/>
      <c r="K15" s="15"/>
      <c r="L15" s="15"/>
      <c r="M15" s="15"/>
      <c r="N15" s="15"/>
      <c r="O15" s="15"/>
      <c r="P15" s="28"/>
    </row>
    <row r="16" spans="1:16" ht="38.25" x14ac:dyDescent="0.25">
      <c r="A16" s="5" t="s">
        <v>15</v>
      </c>
      <c r="B16" s="7" t="s">
        <v>70</v>
      </c>
      <c r="C16" s="30" t="s">
        <v>65</v>
      </c>
      <c r="D16" s="53">
        <v>2</v>
      </c>
      <c r="E16" s="5" t="s">
        <v>23</v>
      </c>
      <c r="F16" s="11">
        <v>12.19</v>
      </c>
      <c r="G16" s="10">
        <f t="shared" si="0"/>
        <v>15.309421</v>
      </c>
      <c r="H16" s="10">
        <f t="shared" si="1"/>
        <v>24.38</v>
      </c>
      <c r="I16" s="10">
        <f t="shared" si="2"/>
        <v>30.618842000000001</v>
      </c>
      <c r="J16" s="6"/>
      <c r="K16" s="15"/>
      <c r="L16" s="15"/>
      <c r="M16" s="15"/>
      <c r="N16" s="15"/>
      <c r="O16" s="15"/>
      <c r="P16" s="28"/>
    </row>
    <row r="17" spans="1:16" ht="38.25" x14ac:dyDescent="0.25">
      <c r="A17" s="5" t="s">
        <v>74</v>
      </c>
      <c r="B17" s="7" t="s">
        <v>71</v>
      </c>
      <c r="C17" s="30" t="s">
        <v>66</v>
      </c>
      <c r="D17" s="53">
        <v>2</v>
      </c>
      <c r="E17" s="5" t="s">
        <v>23</v>
      </c>
      <c r="F17" s="11">
        <v>19.190000000000001</v>
      </c>
      <c r="G17" s="10">
        <f t="shared" si="0"/>
        <v>24.100721000000004</v>
      </c>
      <c r="H17" s="10">
        <f t="shared" si="1"/>
        <v>38.380000000000003</v>
      </c>
      <c r="I17" s="10">
        <f t="shared" si="2"/>
        <v>48.201442000000007</v>
      </c>
      <c r="J17" s="6"/>
      <c r="K17" s="15"/>
      <c r="L17" s="15"/>
      <c r="M17" s="15"/>
      <c r="N17" s="15"/>
      <c r="O17" s="15"/>
      <c r="P17" s="28"/>
    </row>
    <row r="18" spans="1:16" ht="35.25" customHeight="1" x14ac:dyDescent="0.25">
      <c r="A18" s="5" t="s">
        <v>75</v>
      </c>
      <c r="B18" s="7">
        <v>93656</v>
      </c>
      <c r="C18" s="30" t="s">
        <v>160</v>
      </c>
      <c r="D18" s="54">
        <v>1</v>
      </c>
      <c r="E18" s="5" t="s">
        <v>23</v>
      </c>
      <c r="F18" s="11">
        <v>12.19</v>
      </c>
      <c r="G18" s="10">
        <f t="shared" ref="G18" si="3">F18*$D$7</f>
        <v>15.309421</v>
      </c>
      <c r="H18" s="10">
        <f>F18*D18</f>
        <v>12.19</v>
      </c>
      <c r="I18" s="10">
        <f t="shared" ref="I18" si="4">G18*D18</f>
        <v>15.309421</v>
      </c>
      <c r="J18" s="6"/>
      <c r="K18" s="15"/>
      <c r="L18" s="15"/>
      <c r="M18" s="15"/>
      <c r="N18" s="15"/>
      <c r="O18" s="15"/>
      <c r="P18" s="28"/>
    </row>
    <row r="19" spans="1:16" ht="35.25" customHeight="1" x14ac:dyDescent="0.25">
      <c r="A19" s="5" t="s">
        <v>76</v>
      </c>
      <c r="B19" s="7">
        <v>39467</v>
      </c>
      <c r="C19" s="30" t="s">
        <v>161</v>
      </c>
      <c r="D19" s="54">
        <v>4</v>
      </c>
      <c r="E19" s="5" t="s">
        <v>23</v>
      </c>
      <c r="F19" s="11">
        <v>97.27</v>
      </c>
      <c r="G19" s="10">
        <f t="shared" ref="G19" si="5">F19*$D$7</f>
        <v>122.16139299999999</v>
      </c>
      <c r="H19" s="10">
        <f>F19*D19</f>
        <v>389.08</v>
      </c>
      <c r="I19" s="10">
        <f t="shared" ref="I19" si="6">G19*D19</f>
        <v>488.64557199999996</v>
      </c>
      <c r="J19" s="6"/>
      <c r="K19" s="15"/>
      <c r="L19" s="15"/>
      <c r="M19" s="15"/>
      <c r="N19" s="15"/>
      <c r="O19" s="15"/>
      <c r="P19" s="28"/>
    </row>
    <row r="20" spans="1:16" ht="51" x14ac:dyDescent="0.25">
      <c r="A20" s="5" t="s">
        <v>77</v>
      </c>
      <c r="B20" s="7">
        <v>83463</v>
      </c>
      <c r="C20" s="30" t="s">
        <v>163</v>
      </c>
      <c r="D20" s="54">
        <v>1</v>
      </c>
      <c r="E20" s="5" t="s">
        <v>23</v>
      </c>
      <c r="F20" s="11">
        <v>275.57</v>
      </c>
      <c r="G20" s="10">
        <f t="shared" si="0"/>
        <v>346.08836300000002</v>
      </c>
      <c r="H20" s="10">
        <f t="shared" si="1"/>
        <v>275.57</v>
      </c>
      <c r="I20" s="10">
        <f t="shared" si="2"/>
        <v>346.08836300000002</v>
      </c>
      <c r="J20" s="6"/>
      <c r="K20" s="15"/>
      <c r="L20" s="15"/>
      <c r="M20" s="15"/>
      <c r="N20" s="15"/>
      <c r="O20" s="15"/>
      <c r="P20" s="28"/>
    </row>
    <row r="21" spans="1:16" ht="25.5" x14ac:dyDescent="0.25">
      <c r="A21" s="5" t="s">
        <v>78</v>
      </c>
      <c r="B21" s="7" t="s">
        <v>72</v>
      </c>
      <c r="C21" s="30" t="s">
        <v>67</v>
      </c>
      <c r="D21" s="54">
        <v>1</v>
      </c>
      <c r="E21" s="5" t="s">
        <v>73</v>
      </c>
      <c r="F21" s="11">
        <v>275.57</v>
      </c>
      <c r="G21" s="10">
        <f t="shared" si="0"/>
        <v>346.08836300000002</v>
      </c>
      <c r="H21" s="10">
        <f t="shared" si="1"/>
        <v>275.57</v>
      </c>
      <c r="I21" s="10">
        <f t="shared" si="2"/>
        <v>346.08836300000002</v>
      </c>
      <c r="J21" s="6"/>
      <c r="K21" s="15"/>
      <c r="L21" s="15"/>
      <c r="M21" s="15"/>
      <c r="N21" s="15"/>
      <c r="O21" s="15"/>
      <c r="P21" s="28"/>
    </row>
    <row r="22" spans="1:16" ht="25.5" x14ac:dyDescent="0.25">
      <c r="A22" s="5" t="s">
        <v>79</v>
      </c>
      <c r="B22" s="5" t="s">
        <v>164</v>
      </c>
      <c r="C22" s="30" t="s">
        <v>165</v>
      </c>
      <c r="D22" s="54">
        <v>15</v>
      </c>
      <c r="E22" s="5" t="s">
        <v>73</v>
      </c>
      <c r="F22" s="55">
        <v>99</v>
      </c>
      <c r="G22" s="10">
        <f t="shared" si="0"/>
        <v>124.33410000000001</v>
      </c>
      <c r="H22" s="10">
        <f t="shared" si="1"/>
        <v>1485</v>
      </c>
      <c r="I22" s="10">
        <f t="shared" si="2"/>
        <v>1865.0115000000001</v>
      </c>
      <c r="J22" s="6"/>
      <c r="K22" s="15"/>
      <c r="L22" s="15"/>
      <c r="M22" s="15"/>
      <c r="N22" s="15"/>
      <c r="O22" s="15"/>
      <c r="P22" s="28"/>
    </row>
    <row r="23" spans="1:16" ht="25.5" x14ac:dyDescent="0.25">
      <c r="A23" s="5" t="s">
        <v>80</v>
      </c>
      <c r="B23" s="5">
        <v>87584</v>
      </c>
      <c r="C23" s="30" t="s">
        <v>166</v>
      </c>
      <c r="D23" s="54">
        <v>15</v>
      </c>
      <c r="E23" s="5" t="s">
        <v>73</v>
      </c>
      <c r="F23" s="9">
        <v>59.247</v>
      </c>
      <c r="G23" s="10">
        <f t="shared" ref="G23" si="7">F23*$D$7</f>
        <v>74.408307300000004</v>
      </c>
      <c r="H23" s="10">
        <f t="shared" ref="H23" si="8">F23*D23</f>
        <v>888.70500000000004</v>
      </c>
      <c r="I23" s="10">
        <f t="shared" ref="I23" si="9">G23*D23</f>
        <v>1116.1246095000001</v>
      </c>
      <c r="J23" s="6"/>
      <c r="K23" s="15"/>
      <c r="L23" s="15"/>
      <c r="M23" s="15"/>
      <c r="N23" s="15"/>
      <c r="O23" s="15"/>
      <c r="P23" s="28"/>
    </row>
    <row r="24" spans="1:16" x14ac:dyDescent="0.25">
      <c r="A24" s="5"/>
      <c r="B24" s="5"/>
      <c r="C24" s="6"/>
      <c r="D24" s="5"/>
      <c r="E24" s="5"/>
      <c r="F24" s="9"/>
      <c r="G24" s="5"/>
      <c r="H24" s="5"/>
      <c r="I24" s="5"/>
      <c r="J24" s="6"/>
      <c r="K24" s="15"/>
      <c r="L24" s="15"/>
      <c r="M24" s="15"/>
      <c r="N24" s="15"/>
      <c r="O24" s="15"/>
      <c r="P24" s="28"/>
    </row>
    <row r="25" spans="1:16" x14ac:dyDescent="0.25">
      <c r="A25" s="5"/>
      <c r="B25" s="5"/>
      <c r="C25" s="6" t="s">
        <v>14</v>
      </c>
      <c r="D25" s="5"/>
      <c r="E25" s="5"/>
      <c r="F25" s="9"/>
      <c r="G25" s="5"/>
      <c r="H25" s="5"/>
      <c r="I25" s="10">
        <f>SUM(I13:I24)</f>
        <v>14857.677537700001</v>
      </c>
      <c r="J25" s="6"/>
      <c r="K25" s="15"/>
      <c r="L25" s="15"/>
      <c r="M25" s="15"/>
      <c r="N25" s="15"/>
      <c r="O25" s="15"/>
      <c r="P25" s="28"/>
    </row>
    <row r="26" spans="1:16" x14ac:dyDescent="0.25">
      <c r="A26" s="5"/>
      <c r="B26" s="5"/>
      <c r="C26" s="6"/>
      <c r="D26" s="5"/>
      <c r="E26" s="5"/>
      <c r="F26" s="5"/>
      <c r="G26" s="5"/>
      <c r="H26" s="5"/>
      <c r="I26" s="5"/>
      <c r="J26" s="6"/>
      <c r="K26" s="15"/>
      <c r="L26" s="15"/>
      <c r="M26" s="15"/>
      <c r="N26" s="15"/>
      <c r="O26" s="15"/>
      <c r="P26" s="28"/>
    </row>
    <row r="27" spans="1:16" x14ac:dyDescent="0.25">
      <c r="A27" s="16">
        <v>2</v>
      </c>
      <c r="B27" s="17"/>
      <c r="C27" s="16" t="s">
        <v>81</v>
      </c>
      <c r="D27" s="18"/>
      <c r="E27" s="18"/>
      <c r="F27" s="18"/>
      <c r="G27" s="18"/>
      <c r="H27" s="18"/>
      <c r="I27" s="17"/>
      <c r="J27" s="6"/>
      <c r="K27" s="15"/>
      <c r="L27" s="15"/>
      <c r="M27" s="15"/>
      <c r="N27" s="15"/>
      <c r="O27" s="15"/>
      <c r="P27" s="28"/>
    </row>
    <row r="28" spans="1:16" ht="38.25" x14ac:dyDescent="0.25">
      <c r="A28" s="5" t="s">
        <v>17</v>
      </c>
      <c r="B28" s="7" t="s">
        <v>82</v>
      </c>
      <c r="C28" s="30" t="s">
        <v>86</v>
      </c>
      <c r="D28" s="5">
        <v>25.34</v>
      </c>
      <c r="E28" s="5" t="s">
        <v>25</v>
      </c>
      <c r="F28" s="11">
        <v>2.06</v>
      </c>
      <c r="G28" s="10">
        <f>F28*$D$7</f>
        <v>2.587154</v>
      </c>
      <c r="H28" s="10">
        <f>F28*D28</f>
        <v>52.200400000000002</v>
      </c>
      <c r="I28" s="10">
        <f>G28*D28</f>
        <v>65.558482359999999</v>
      </c>
      <c r="J28" s="6"/>
      <c r="K28" s="15"/>
      <c r="L28" s="15"/>
      <c r="M28" s="15"/>
      <c r="N28" s="15"/>
      <c r="O28" s="15"/>
      <c r="P28" s="28"/>
    </row>
    <row r="29" spans="1:16" ht="38.25" x14ac:dyDescent="0.25">
      <c r="A29" s="5" t="s">
        <v>18</v>
      </c>
      <c r="B29" s="7" t="s">
        <v>83</v>
      </c>
      <c r="C29" s="30" t="s">
        <v>87</v>
      </c>
      <c r="D29" s="5">
        <v>84.45</v>
      </c>
      <c r="E29" s="5" t="s">
        <v>21</v>
      </c>
      <c r="F29" s="11">
        <v>2.27</v>
      </c>
      <c r="G29" s="10">
        <f>F29*$D$7</f>
        <v>2.8508930000000001</v>
      </c>
      <c r="H29" s="10">
        <f>F29*D29</f>
        <v>191.70150000000001</v>
      </c>
      <c r="I29" s="10">
        <f>G29*D29</f>
        <v>240.75791385000002</v>
      </c>
      <c r="J29" s="6"/>
      <c r="K29" s="15"/>
      <c r="L29" s="15"/>
      <c r="M29" s="15"/>
      <c r="N29" s="15"/>
      <c r="O29" s="15"/>
      <c r="P29" s="28"/>
    </row>
    <row r="30" spans="1:16" ht="38.25" x14ac:dyDescent="0.25">
      <c r="A30" s="5" t="s">
        <v>19</v>
      </c>
      <c r="B30" s="7" t="s">
        <v>84</v>
      </c>
      <c r="C30" s="30" t="s">
        <v>88</v>
      </c>
      <c r="D30" s="5">
        <v>25.34</v>
      </c>
      <c r="E30" s="5" t="s">
        <v>25</v>
      </c>
      <c r="F30" s="11">
        <v>85.71</v>
      </c>
      <c r="G30" s="10">
        <f>F30*$D$7</f>
        <v>107.64318899999999</v>
      </c>
      <c r="H30" s="10">
        <f>F30*D30</f>
        <v>2171.8914</v>
      </c>
      <c r="I30" s="10">
        <f>G30*D30</f>
        <v>2727.6784092599996</v>
      </c>
      <c r="J30" s="6"/>
      <c r="K30" s="15"/>
      <c r="L30" s="15"/>
      <c r="M30" s="15"/>
      <c r="N30" s="15"/>
      <c r="O30" s="15"/>
      <c r="P30" s="28"/>
    </row>
    <row r="31" spans="1:16" ht="63.75" x14ac:dyDescent="0.25">
      <c r="A31" s="5" t="s">
        <v>20</v>
      </c>
      <c r="B31" s="7" t="s">
        <v>85</v>
      </c>
      <c r="C31" s="30" t="s">
        <v>89</v>
      </c>
      <c r="D31" s="5">
        <v>204.93</v>
      </c>
      <c r="E31" s="5" t="s">
        <v>25</v>
      </c>
      <c r="F31" s="11">
        <v>458.96</v>
      </c>
      <c r="G31" s="10">
        <f>F31*$D$7</f>
        <v>576.40786400000002</v>
      </c>
      <c r="H31" s="10">
        <f>F31*D31</f>
        <v>94054.6728</v>
      </c>
      <c r="I31" s="10">
        <f>G31*D31</f>
        <v>118123.26356952</v>
      </c>
      <c r="J31" s="6"/>
      <c r="K31" s="15"/>
      <c r="L31" s="15"/>
      <c r="M31" s="15"/>
      <c r="N31" s="15"/>
      <c r="O31" s="15"/>
      <c r="P31" s="28"/>
    </row>
    <row r="32" spans="1:16" x14ac:dyDescent="0.25">
      <c r="A32" s="5"/>
      <c r="B32" s="5"/>
      <c r="C32" s="6"/>
      <c r="D32" s="5"/>
      <c r="E32" s="5"/>
      <c r="F32" s="9"/>
      <c r="G32" s="5"/>
      <c r="H32" s="5"/>
      <c r="I32" s="5"/>
      <c r="J32" s="6"/>
      <c r="K32" s="15"/>
      <c r="L32" s="15"/>
      <c r="M32" s="15"/>
      <c r="N32" s="15"/>
      <c r="O32" s="15"/>
      <c r="P32" s="28"/>
    </row>
    <row r="33" spans="1:16" x14ac:dyDescent="0.25">
      <c r="A33" s="5"/>
      <c r="B33" s="5"/>
      <c r="C33" s="6" t="s">
        <v>14</v>
      </c>
      <c r="D33" s="5"/>
      <c r="E33" s="5"/>
      <c r="F33" s="9"/>
      <c r="G33" s="5"/>
      <c r="H33" s="5"/>
      <c r="I33" s="10">
        <f>SUM(I28:I32)</f>
        <v>121157.25837498999</v>
      </c>
      <c r="J33" s="6"/>
      <c r="K33" s="15"/>
      <c r="L33" s="15"/>
      <c r="M33" s="15"/>
      <c r="N33" s="15"/>
      <c r="O33" s="15"/>
      <c r="P33" s="28"/>
    </row>
    <row r="34" spans="1:16" x14ac:dyDescent="0.25">
      <c r="A34" s="5"/>
      <c r="B34" s="5"/>
      <c r="C34" s="6"/>
      <c r="D34" s="5"/>
      <c r="E34" s="5"/>
      <c r="F34" s="5"/>
      <c r="G34" s="5"/>
      <c r="H34" s="5"/>
      <c r="I34" s="5"/>
      <c r="J34" s="6"/>
      <c r="K34" s="15"/>
      <c r="L34" s="15"/>
      <c r="M34" s="15"/>
      <c r="N34" s="15"/>
      <c r="O34" s="15"/>
      <c r="P34" s="28"/>
    </row>
    <row r="35" spans="1:16" x14ac:dyDescent="0.25">
      <c r="A35" s="19">
        <v>3</v>
      </c>
      <c r="B35" s="20"/>
      <c r="C35" s="16" t="s">
        <v>90</v>
      </c>
      <c r="D35" s="21"/>
      <c r="E35" s="21"/>
      <c r="F35" s="21"/>
      <c r="G35" s="21"/>
      <c r="H35" s="21"/>
      <c r="I35" s="20"/>
      <c r="J35" s="6"/>
      <c r="K35" s="15"/>
      <c r="L35" s="15"/>
      <c r="M35" s="15"/>
      <c r="N35" s="15"/>
      <c r="O35" s="15"/>
      <c r="P35" s="28"/>
    </row>
    <row r="36" spans="1:16" ht="38.25" x14ac:dyDescent="0.25">
      <c r="A36" s="5" t="s">
        <v>27</v>
      </c>
      <c r="B36" s="7" t="s">
        <v>82</v>
      </c>
      <c r="C36" s="30" t="s">
        <v>86</v>
      </c>
      <c r="D36" s="5">
        <v>13.29</v>
      </c>
      <c r="E36" s="5" t="s">
        <v>25</v>
      </c>
      <c r="F36" s="11">
        <v>2.06</v>
      </c>
      <c r="G36" s="10">
        <f>F36*$D$7</f>
        <v>2.587154</v>
      </c>
      <c r="H36" s="10">
        <f>F36*D36</f>
        <v>27.377399999999998</v>
      </c>
      <c r="I36" s="10">
        <f>G36*D36</f>
        <v>34.38327666</v>
      </c>
      <c r="J36" s="6"/>
      <c r="K36" s="15"/>
      <c r="L36" s="15"/>
      <c r="M36" s="22"/>
      <c r="N36" s="15"/>
      <c r="O36" s="15"/>
      <c r="P36" s="28"/>
    </row>
    <row r="37" spans="1:16" ht="38.25" x14ac:dyDescent="0.25">
      <c r="A37" s="5" t="s">
        <v>28</v>
      </c>
      <c r="B37" s="7" t="s">
        <v>83</v>
      </c>
      <c r="C37" s="30" t="s">
        <v>87</v>
      </c>
      <c r="D37" s="5">
        <v>44.3</v>
      </c>
      <c r="E37" s="5" t="s">
        <v>21</v>
      </c>
      <c r="F37" s="11">
        <v>2.27</v>
      </c>
      <c r="G37" s="10">
        <f>F37*$D$7</f>
        <v>2.8508930000000001</v>
      </c>
      <c r="H37" s="10">
        <f>F37*D37</f>
        <v>100.56099999999999</v>
      </c>
      <c r="I37" s="10">
        <f>G37*D37</f>
        <v>126.2945599</v>
      </c>
      <c r="J37" s="6"/>
      <c r="K37" s="15"/>
      <c r="L37" s="15"/>
      <c r="M37" s="22"/>
      <c r="N37" s="15"/>
      <c r="O37" s="15"/>
      <c r="P37" s="28"/>
    </row>
    <row r="38" spans="1:16" ht="38.25" x14ac:dyDescent="0.25">
      <c r="A38" s="5" t="s">
        <v>29</v>
      </c>
      <c r="B38" s="7" t="s">
        <v>84</v>
      </c>
      <c r="C38" s="30" t="s">
        <v>88</v>
      </c>
      <c r="D38" s="5">
        <v>13.29</v>
      </c>
      <c r="E38" s="5" t="s">
        <v>25</v>
      </c>
      <c r="F38" s="11">
        <v>85.71</v>
      </c>
      <c r="G38" s="10">
        <f>F38*$D$7</f>
        <v>107.64318899999999</v>
      </c>
      <c r="H38" s="10">
        <f>F38*D38</f>
        <v>1139.0858999999998</v>
      </c>
      <c r="I38" s="10">
        <f>G38*D38</f>
        <v>1430.5779818099998</v>
      </c>
      <c r="J38" s="6"/>
      <c r="K38" s="15"/>
      <c r="L38" s="15"/>
      <c r="M38" s="22"/>
      <c r="N38" s="15"/>
      <c r="O38" s="15"/>
      <c r="P38" s="28"/>
    </row>
    <row r="39" spans="1:16" ht="25.5" x14ac:dyDescent="0.25">
      <c r="A39" s="5" t="s">
        <v>30</v>
      </c>
      <c r="B39" s="7" t="s">
        <v>91</v>
      </c>
      <c r="C39" s="30" t="s">
        <v>92</v>
      </c>
      <c r="D39" s="5">
        <v>63.16</v>
      </c>
      <c r="E39" s="5" t="s">
        <v>93</v>
      </c>
      <c r="F39" s="11">
        <v>403.44</v>
      </c>
      <c r="G39" s="10">
        <f>F39*$D$7</f>
        <v>506.680296</v>
      </c>
      <c r="H39" s="10">
        <f>F39*D39</f>
        <v>25481.270399999998</v>
      </c>
      <c r="I39" s="10">
        <f>G39*D39</f>
        <v>32001.92749536</v>
      </c>
      <c r="J39" s="6"/>
      <c r="K39" s="15"/>
      <c r="L39" s="15"/>
      <c r="M39" s="22"/>
      <c r="N39" s="15"/>
      <c r="O39" s="15"/>
      <c r="P39" s="28"/>
    </row>
    <row r="40" spans="1:16" x14ac:dyDescent="0.25">
      <c r="A40" s="5"/>
      <c r="B40" s="5"/>
      <c r="C40" s="6"/>
      <c r="D40" s="5"/>
      <c r="E40" s="5"/>
      <c r="F40" s="9"/>
      <c r="G40" s="5"/>
      <c r="H40" s="5"/>
      <c r="I40" s="5"/>
      <c r="J40" s="6"/>
      <c r="K40" s="15"/>
      <c r="L40" s="15"/>
      <c r="M40" s="15"/>
      <c r="N40" s="15"/>
      <c r="O40" s="15"/>
      <c r="P40" s="28"/>
    </row>
    <row r="41" spans="1:16" x14ac:dyDescent="0.25">
      <c r="A41" s="5"/>
      <c r="B41" s="5"/>
      <c r="C41" s="6" t="s">
        <v>14</v>
      </c>
      <c r="D41" s="5"/>
      <c r="E41" s="5"/>
      <c r="F41" s="9"/>
      <c r="G41" s="5"/>
      <c r="H41" s="5"/>
      <c r="I41" s="10">
        <f>SUM(I36:I40)</f>
        <v>33593.183313729998</v>
      </c>
      <c r="J41" s="6"/>
      <c r="K41" s="15"/>
      <c r="L41" s="15"/>
      <c r="M41" s="15"/>
      <c r="N41" s="15"/>
      <c r="O41" s="15"/>
      <c r="P41" s="28"/>
    </row>
    <row r="42" spans="1:16" x14ac:dyDescent="0.25">
      <c r="A42" s="5"/>
      <c r="B42" s="5"/>
      <c r="C42" s="6"/>
      <c r="D42" s="5"/>
      <c r="E42" s="5"/>
      <c r="F42" s="5"/>
      <c r="G42" s="5"/>
      <c r="H42" s="5"/>
      <c r="I42" s="5"/>
      <c r="J42" s="6"/>
      <c r="K42" s="15"/>
      <c r="L42" s="15"/>
      <c r="M42" s="15"/>
      <c r="N42" s="15"/>
      <c r="O42" s="15"/>
      <c r="P42" s="28"/>
    </row>
    <row r="43" spans="1:16" x14ac:dyDescent="0.25">
      <c r="A43" s="19">
        <v>4</v>
      </c>
      <c r="B43" s="20"/>
      <c r="C43" s="16" t="s">
        <v>94</v>
      </c>
      <c r="D43" s="21"/>
      <c r="E43" s="21"/>
      <c r="F43" s="21"/>
      <c r="G43" s="21"/>
      <c r="H43" s="21"/>
      <c r="I43" s="20"/>
      <c r="J43" s="6"/>
      <c r="K43" s="15"/>
      <c r="L43" s="15"/>
      <c r="M43" s="15"/>
      <c r="N43" s="15"/>
      <c r="O43" s="15"/>
      <c r="P43" s="28"/>
    </row>
    <row r="44" spans="1:16" ht="51" x14ac:dyDescent="0.25">
      <c r="A44" s="5" t="s">
        <v>31</v>
      </c>
      <c r="B44" s="7" t="s">
        <v>95</v>
      </c>
      <c r="C44" s="30" t="s">
        <v>99</v>
      </c>
      <c r="D44" s="5">
        <v>106.61</v>
      </c>
      <c r="E44" s="5" t="s">
        <v>21</v>
      </c>
      <c r="F44" s="11">
        <v>2.14</v>
      </c>
      <c r="G44" s="10">
        <f t="shared" ref="G44:G50" si="10">F44*$D$7</f>
        <v>2.6876260000000003</v>
      </c>
      <c r="H44" s="10">
        <f t="shared" ref="H44:H50" si="11">F44*D44</f>
        <v>228.14540000000002</v>
      </c>
      <c r="I44" s="10">
        <f t="shared" ref="I44:I50" si="12">G44*D44</f>
        <v>286.52780786000005</v>
      </c>
      <c r="J44" s="6"/>
      <c r="K44" s="15"/>
      <c r="L44" s="15"/>
      <c r="M44" s="15"/>
      <c r="N44" s="15"/>
      <c r="O44" s="15"/>
      <c r="P44" s="28"/>
    </row>
    <row r="45" spans="1:16" ht="38.25" x14ac:dyDescent="0.25">
      <c r="A45" s="5" t="s">
        <v>32</v>
      </c>
      <c r="B45" s="7" t="s">
        <v>96</v>
      </c>
      <c r="C45" s="30" t="s">
        <v>100</v>
      </c>
      <c r="D45" s="5">
        <v>5.42</v>
      </c>
      <c r="E45" s="5" t="s">
        <v>93</v>
      </c>
      <c r="F45" s="11">
        <v>80.819999999999993</v>
      </c>
      <c r="G45" s="10">
        <f t="shared" si="10"/>
        <v>101.50183799999999</v>
      </c>
      <c r="H45" s="10">
        <f t="shared" si="11"/>
        <v>438.04439999999994</v>
      </c>
      <c r="I45" s="10">
        <f t="shared" si="12"/>
        <v>550.13996195999994</v>
      </c>
      <c r="J45" s="6"/>
      <c r="K45" s="15"/>
      <c r="L45" s="15"/>
      <c r="M45" s="15"/>
      <c r="N45" s="15"/>
      <c r="O45" s="15"/>
      <c r="P45" s="28"/>
    </row>
    <row r="46" spans="1:16" ht="38.25" x14ac:dyDescent="0.25">
      <c r="A46" s="5" t="s">
        <v>33</v>
      </c>
      <c r="B46" s="7" t="s">
        <v>97</v>
      </c>
      <c r="C46" s="30" t="s">
        <v>101</v>
      </c>
      <c r="D46" s="5">
        <v>29.28</v>
      </c>
      <c r="E46" s="7" t="s">
        <v>21</v>
      </c>
      <c r="F46" s="11">
        <v>45.91</v>
      </c>
      <c r="G46" s="10">
        <f t="shared" si="10"/>
        <v>57.658368999999993</v>
      </c>
      <c r="H46" s="10">
        <f t="shared" si="11"/>
        <v>1344.2447999999999</v>
      </c>
      <c r="I46" s="10">
        <f t="shared" si="12"/>
        <v>1688.2370443199998</v>
      </c>
      <c r="J46" s="6"/>
      <c r="K46" s="15"/>
      <c r="L46" s="15"/>
      <c r="M46" s="15"/>
      <c r="N46" s="15"/>
      <c r="O46" s="15"/>
      <c r="P46" s="28"/>
    </row>
    <row r="47" spans="1:16" ht="38.25" x14ac:dyDescent="0.25">
      <c r="A47" s="5" t="s">
        <v>34</v>
      </c>
      <c r="B47" s="7" t="s">
        <v>97</v>
      </c>
      <c r="C47" s="30" t="s">
        <v>101</v>
      </c>
      <c r="D47" s="5">
        <v>5.6</v>
      </c>
      <c r="E47" s="7" t="s">
        <v>21</v>
      </c>
      <c r="F47" s="11">
        <v>45.91</v>
      </c>
      <c r="G47" s="10">
        <f t="shared" si="10"/>
        <v>57.658368999999993</v>
      </c>
      <c r="H47" s="10">
        <f t="shared" si="11"/>
        <v>257.09599999999995</v>
      </c>
      <c r="I47" s="10">
        <f t="shared" si="12"/>
        <v>322.88686639999992</v>
      </c>
      <c r="J47" s="6"/>
      <c r="K47" s="15"/>
      <c r="L47" s="15"/>
      <c r="M47" s="15"/>
      <c r="N47" s="15"/>
      <c r="O47" s="15"/>
      <c r="P47" s="28"/>
    </row>
    <row r="48" spans="1:16" ht="51" x14ac:dyDescent="0.25">
      <c r="A48" s="5" t="s">
        <v>35</v>
      </c>
      <c r="B48" s="7" t="s">
        <v>98</v>
      </c>
      <c r="C48" s="30" t="s">
        <v>102</v>
      </c>
      <c r="D48" s="5">
        <v>9.11</v>
      </c>
      <c r="E48" s="7" t="s">
        <v>25</v>
      </c>
      <c r="F48" s="11">
        <v>465.5</v>
      </c>
      <c r="G48" s="10">
        <f t="shared" si="10"/>
        <v>584.62144999999998</v>
      </c>
      <c r="H48" s="10">
        <f t="shared" si="11"/>
        <v>4240.7049999999999</v>
      </c>
      <c r="I48" s="10">
        <f t="shared" si="12"/>
        <v>5325.9014094999993</v>
      </c>
      <c r="J48" s="6"/>
      <c r="K48" s="15"/>
      <c r="L48" s="15"/>
      <c r="M48" s="15"/>
      <c r="N48" s="15"/>
      <c r="O48" s="15"/>
      <c r="P48" s="28"/>
    </row>
    <row r="49" spans="1:16" ht="51" x14ac:dyDescent="0.25">
      <c r="A49" s="5" t="s">
        <v>36</v>
      </c>
      <c r="B49" s="7" t="s">
        <v>98</v>
      </c>
      <c r="C49" s="30" t="s">
        <v>102</v>
      </c>
      <c r="D49" s="5">
        <v>1.71</v>
      </c>
      <c r="E49" s="7" t="s">
        <v>25</v>
      </c>
      <c r="F49" s="11">
        <v>465.5</v>
      </c>
      <c r="G49" s="10">
        <f t="shared" si="10"/>
        <v>584.62144999999998</v>
      </c>
      <c r="H49" s="10">
        <f t="shared" si="11"/>
        <v>796.005</v>
      </c>
      <c r="I49" s="10">
        <f t="shared" si="12"/>
        <v>999.70267949999993</v>
      </c>
      <c r="J49" s="6"/>
      <c r="K49" s="15"/>
      <c r="L49" s="15"/>
      <c r="M49" s="15"/>
      <c r="N49" s="15"/>
      <c r="O49" s="15"/>
      <c r="P49" s="28"/>
    </row>
    <row r="50" spans="1:16" ht="76.5" x14ac:dyDescent="0.25">
      <c r="A50" s="5" t="s">
        <v>37</v>
      </c>
      <c r="B50" s="7" t="s">
        <v>140</v>
      </c>
      <c r="C50" s="13" t="s">
        <v>139</v>
      </c>
      <c r="D50" s="5">
        <v>106.61</v>
      </c>
      <c r="E50" s="7" t="s">
        <v>26</v>
      </c>
      <c r="F50" s="11">
        <v>199.77</v>
      </c>
      <c r="G50" s="10">
        <f t="shared" si="10"/>
        <v>250.89114300000003</v>
      </c>
      <c r="H50" s="10">
        <f t="shared" si="11"/>
        <v>21297.4797</v>
      </c>
      <c r="I50" s="10">
        <f t="shared" si="12"/>
        <v>26747.504755230002</v>
      </c>
      <c r="J50" s="6"/>
      <c r="K50" s="15"/>
      <c r="L50" s="15"/>
      <c r="M50" s="15"/>
      <c r="N50" s="15"/>
      <c r="O50" s="15"/>
      <c r="P50" s="28"/>
    </row>
    <row r="51" spans="1:16" x14ac:dyDescent="0.25">
      <c r="A51" s="5"/>
      <c r="B51" s="5"/>
      <c r="C51" s="6"/>
      <c r="D51" s="5"/>
      <c r="E51" s="5"/>
      <c r="F51" s="9"/>
      <c r="G51" s="5"/>
      <c r="H51" s="5"/>
      <c r="I51" s="5"/>
      <c r="J51" s="6"/>
      <c r="K51" s="15"/>
      <c r="L51" s="15"/>
      <c r="M51" s="15"/>
      <c r="N51" s="15"/>
      <c r="O51" s="15"/>
      <c r="P51" s="28"/>
    </row>
    <row r="52" spans="1:16" x14ac:dyDescent="0.25">
      <c r="A52" s="5"/>
      <c r="B52" s="5"/>
      <c r="C52" s="6" t="s">
        <v>14</v>
      </c>
      <c r="D52" s="5"/>
      <c r="E52" s="5"/>
      <c r="F52" s="9"/>
      <c r="G52" s="5"/>
      <c r="H52" s="5"/>
      <c r="I52" s="10">
        <f>SUM(I44:I51)</f>
        <v>35920.900524769997</v>
      </c>
      <c r="J52" s="6"/>
      <c r="K52" s="15"/>
      <c r="L52" s="15"/>
      <c r="M52" s="15"/>
      <c r="N52" s="15"/>
      <c r="O52" s="15"/>
      <c r="P52" s="28"/>
    </row>
    <row r="53" spans="1:16" x14ac:dyDescent="0.25">
      <c r="A53" s="5"/>
      <c r="B53" s="5"/>
      <c r="C53" s="6"/>
      <c r="D53" s="5"/>
      <c r="E53" s="5"/>
      <c r="F53" s="5"/>
      <c r="G53" s="5"/>
      <c r="H53" s="5"/>
      <c r="I53" s="5"/>
      <c r="J53" s="6"/>
      <c r="K53" s="15"/>
      <c r="L53" s="15"/>
      <c r="M53" s="15"/>
      <c r="N53" s="15"/>
      <c r="O53" s="15"/>
      <c r="P53" s="28"/>
    </row>
    <row r="54" spans="1:16" x14ac:dyDescent="0.25">
      <c r="A54" s="19">
        <v>5</v>
      </c>
      <c r="B54" s="20"/>
      <c r="C54" s="16" t="s">
        <v>103</v>
      </c>
      <c r="D54" s="21"/>
      <c r="E54" s="21"/>
      <c r="F54" s="21"/>
      <c r="G54" s="21"/>
      <c r="H54" s="21"/>
      <c r="I54" s="20"/>
      <c r="J54" s="6"/>
      <c r="K54" s="15"/>
      <c r="L54" s="15"/>
      <c r="M54" s="22"/>
      <c r="N54" s="15"/>
      <c r="O54" s="15"/>
      <c r="P54" s="28"/>
    </row>
    <row r="55" spans="1:16" ht="38.25" x14ac:dyDescent="0.25">
      <c r="A55" s="5" t="s">
        <v>38</v>
      </c>
      <c r="B55" s="7" t="s">
        <v>105</v>
      </c>
      <c r="C55" s="30" t="s">
        <v>106</v>
      </c>
      <c r="D55" s="5">
        <v>43.1</v>
      </c>
      <c r="E55" s="7" t="s">
        <v>93</v>
      </c>
      <c r="F55" s="11">
        <v>80.819999999999993</v>
      </c>
      <c r="G55" s="10">
        <f>F55*$D$7</f>
        <v>101.50183799999999</v>
      </c>
      <c r="H55" s="10">
        <f>F55*D55</f>
        <v>3483.3419999999996</v>
      </c>
      <c r="I55" s="10">
        <f>G55*D55</f>
        <v>4374.7292177999998</v>
      </c>
      <c r="J55" s="6"/>
      <c r="K55" s="15"/>
      <c r="L55" s="15"/>
      <c r="M55" s="22"/>
      <c r="N55" s="15"/>
      <c r="O55" s="15"/>
      <c r="P55" s="28"/>
    </row>
    <row r="56" spans="1:16" ht="89.25" x14ac:dyDescent="0.25">
      <c r="A56" s="5" t="s">
        <v>39</v>
      </c>
      <c r="B56" s="7" t="s">
        <v>104</v>
      </c>
      <c r="C56" s="30" t="s">
        <v>107</v>
      </c>
      <c r="D56" s="5">
        <v>862.04</v>
      </c>
      <c r="E56" s="7" t="s">
        <v>21</v>
      </c>
      <c r="F56" s="11">
        <v>67.64</v>
      </c>
      <c r="G56" s="10">
        <f>F56*$D$7</f>
        <v>84.949076000000005</v>
      </c>
      <c r="H56" s="10">
        <f>F56*D56</f>
        <v>58308.385600000001</v>
      </c>
      <c r="I56" s="10">
        <f>G56*D56</f>
        <v>73229.501475040001</v>
      </c>
      <c r="J56" s="6"/>
      <c r="K56" s="15"/>
      <c r="L56" s="15"/>
      <c r="M56" s="15"/>
      <c r="N56" s="15"/>
      <c r="O56" s="15"/>
      <c r="P56" s="28"/>
    </row>
    <row r="57" spans="1:16" x14ac:dyDescent="0.25">
      <c r="A57" s="5"/>
      <c r="B57" s="5"/>
      <c r="C57" s="6"/>
      <c r="D57" s="5"/>
      <c r="E57" s="5"/>
      <c r="F57" s="9"/>
      <c r="G57" s="5"/>
      <c r="H57" s="5"/>
      <c r="I57" s="5"/>
      <c r="J57" s="6"/>
      <c r="K57" s="15"/>
      <c r="L57" s="15"/>
      <c r="M57" s="15"/>
      <c r="N57" s="15"/>
      <c r="O57" s="15"/>
      <c r="P57" s="28"/>
    </row>
    <row r="58" spans="1:16" x14ac:dyDescent="0.25">
      <c r="A58" s="5"/>
      <c r="B58" s="5"/>
      <c r="C58" s="6" t="s">
        <v>14</v>
      </c>
      <c r="D58" s="5"/>
      <c r="E58" s="5"/>
      <c r="F58" s="9"/>
      <c r="G58" s="5"/>
      <c r="H58" s="5"/>
      <c r="I58" s="10">
        <f>SUM(I55:I57)</f>
        <v>77604.230692840007</v>
      </c>
      <c r="J58" s="6"/>
      <c r="K58" s="15"/>
      <c r="L58" s="15"/>
      <c r="M58" s="15"/>
      <c r="N58" s="15"/>
      <c r="O58" s="15"/>
      <c r="P58" s="28"/>
    </row>
    <row r="59" spans="1:16" x14ac:dyDescent="0.25">
      <c r="A59" s="5"/>
      <c r="B59" s="5"/>
      <c r="C59" s="6"/>
      <c r="D59" s="5"/>
      <c r="E59" s="5"/>
      <c r="F59" s="5"/>
      <c r="G59" s="5"/>
      <c r="H59" s="5"/>
      <c r="I59" s="5"/>
      <c r="J59" s="6"/>
      <c r="K59" s="15"/>
      <c r="L59" s="15"/>
      <c r="M59" s="15"/>
      <c r="N59" s="15"/>
      <c r="O59" s="15"/>
      <c r="P59" s="28"/>
    </row>
    <row r="60" spans="1:16" x14ac:dyDescent="0.25">
      <c r="A60" s="19">
        <v>6</v>
      </c>
      <c r="B60" s="20"/>
      <c r="C60" s="16" t="s">
        <v>108</v>
      </c>
      <c r="D60" s="21"/>
      <c r="E60" s="21"/>
      <c r="F60" s="21"/>
      <c r="G60" s="21"/>
      <c r="H60" s="21"/>
      <c r="I60" s="20"/>
      <c r="J60" s="6"/>
      <c r="K60" s="15"/>
      <c r="L60" s="15"/>
      <c r="M60" s="22"/>
      <c r="N60" s="15"/>
      <c r="O60" s="15"/>
      <c r="P60" s="28"/>
    </row>
    <row r="61" spans="1:16" ht="38.25" x14ac:dyDescent="0.25">
      <c r="A61" s="5" t="s">
        <v>40</v>
      </c>
      <c r="B61" s="7" t="s">
        <v>109</v>
      </c>
      <c r="C61" s="30" t="s">
        <v>111</v>
      </c>
      <c r="D61" s="5">
        <v>25.88</v>
      </c>
      <c r="E61" s="7" t="s">
        <v>93</v>
      </c>
      <c r="F61" s="11">
        <v>76.73</v>
      </c>
      <c r="G61" s="10">
        <f>F61</f>
        <v>76.73</v>
      </c>
      <c r="H61" s="10">
        <f>F61*D61</f>
        <v>1985.7724000000001</v>
      </c>
      <c r="I61" s="10">
        <f>G61*D61</f>
        <v>1985.7724000000001</v>
      </c>
      <c r="J61" s="6"/>
      <c r="K61" s="15"/>
      <c r="L61" s="15"/>
      <c r="M61" s="22"/>
      <c r="N61" s="15"/>
      <c r="O61" s="15"/>
      <c r="P61" s="28"/>
    </row>
    <row r="62" spans="1:16" ht="38.25" x14ac:dyDescent="0.25">
      <c r="A62" s="5" t="s">
        <v>41</v>
      </c>
      <c r="B62" s="7" t="s">
        <v>105</v>
      </c>
      <c r="C62" s="30" t="s">
        <v>106</v>
      </c>
      <c r="D62" s="5">
        <v>19.41</v>
      </c>
      <c r="E62" s="7" t="s">
        <v>93</v>
      </c>
      <c r="F62" s="11">
        <v>80.819999999999993</v>
      </c>
      <c r="G62" s="10">
        <f>F62</f>
        <v>80.819999999999993</v>
      </c>
      <c r="H62" s="10">
        <f>F62*D62</f>
        <v>1568.7161999999998</v>
      </c>
      <c r="I62" s="10">
        <f>G62*D62</f>
        <v>1568.7161999999998</v>
      </c>
      <c r="J62" s="6"/>
      <c r="K62" s="15"/>
      <c r="L62" s="15"/>
      <c r="M62" s="15"/>
      <c r="N62" s="15"/>
      <c r="O62" s="15"/>
      <c r="P62" s="28"/>
    </row>
    <row r="63" spans="1:16" ht="76.5" x14ac:dyDescent="0.25">
      <c r="A63" s="5" t="s">
        <v>42</v>
      </c>
      <c r="B63" s="7" t="s">
        <v>110</v>
      </c>
      <c r="C63" s="30" t="s">
        <v>112</v>
      </c>
      <c r="D63" s="5">
        <v>323.52999999999997</v>
      </c>
      <c r="E63" s="5" t="s">
        <v>21</v>
      </c>
      <c r="F63" s="11">
        <v>187.98</v>
      </c>
      <c r="G63" s="10">
        <f>F63*$D$7</f>
        <v>236.084082</v>
      </c>
      <c r="H63" s="10">
        <f>F63*D63</f>
        <v>60817.169399999992</v>
      </c>
      <c r="I63" s="10">
        <f>G63*D63</f>
        <v>76380.283049459991</v>
      </c>
      <c r="J63" s="6"/>
      <c r="K63" s="15"/>
      <c r="L63" s="15"/>
      <c r="M63" s="15"/>
      <c r="N63" s="15"/>
      <c r="O63" s="15"/>
      <c r="P63" s="28"/>
    </row>
    <row r="64" spans="1:16" x14ac:dyDescent="0.25">
      <c r="A64" s="5"/>
      <c r="B64" s="5"/>
      <c r="C64" s="6"/>
      <c r="D64" s="5"/>
      <c r="E64" s="5"/>
      <c r="F64" s="9"/>
      <c r="G64" s="5"/>
      <c r="H64" s="5"/>
      <c r="I64" s="5"/>
      <c r="J64" s="6"/>
      <c r="K64" s="15"/>
      <c r="L64" s="15"/>
      <c r="M64" s="15"/>
      <c r="N64" s="15"/>
      <c r="O64" s="15"/>
      <c r="P64" s="28"/>
    </row>
    <row r="65" spans="1:16" x14ac:dyDescent="0.25">
      <c r="A65" s="5"/>
      <c r="B65" s="5"/>
      <c r="C65" s="6" t="s">
        <v>14</v>
      </c>
      <c r="D65" s="5"/>
      <c r="E65" s="5"/>
      <c r="F65" s="9"/>
      <c r="G65" s="5"/>
      <c r="H65" s="5"/>
      <c r="I65" s="10">
        <f>SUM(I61:I64)</f>
        <v>79934.771649459988</v>
      </c>
      <c r="J65" s="6"/>
      <c r="K65" s="15"/>
      <c r="L65" s="15"/>
      <c r="M65" s="15"/>
      <c r="N65" s="15"/>
      <c r="O65" s="15"/>
      <c r="P65" s="28"/>
    </row>
    <row r="66" spans="1:16" x14ac:dyDescent="0.25">
      <c r="A66" s="5"/>
      <c r="B66" s="5"/>
      <c r="C66" s="6"/>
      <c r="D66" s="5"/>
      <c r="E66" s="5"/>
      <c r="F66" s="5"/>
      <c r="G66" s="5"/>
      <c r="H66" s="5"/>
      <c r="I66" s="5"/>
      <c r="J66" s="6"/>
      <c r="K66" s="15"/>
      <c r="L66" s="15"/>
      <c r="M66" s="15"/>
      <c r="N66" s="15"/>
      <c r="O66" s="15"/>
      <c r="P66" s="28"/>
    </row>
    <row r="67" spans="1:16" x14ac:dyDescent="0.25">
      <c r="A67" s="19">
        <v>7</v>
      </c>
      <c r="B67" s="20"/>
      <c r="C67" s="16" t="s">
        <v>155</v>
      </c>
      <c r="D67" s="21"/>
      <c r="E67" s="21"/>
      <c r="F67" s="21"/>
      <c r="G67" s="21"/>
      <c r="H67" s="21"/>
      <c r="I67" s="20"/>
      <c r="J67" s="6"/>
      <c r="K67" s="15"/>
      <c r="L67" s="15"/>
      <c r="M67" s="15"/>
      <c r="N67" s="15"/>
      <c r="O67" s="15"/>
      <c r="P67" s="28"/>
    </row>
    <row r="68" spans="1:16" ht="38.25" x14ac:dyDescent="0.25">
      <c r="A68" s="5" t="s">
        <v>43</v>
      </c>
      <c r="B68" s="7" t="s">
        <v>96</v>
      </c>
      <c r="C68" s="8" t="s">
        <v>100</v>
      </c>
      <c r="D68" s="5">
        <v>2.67</v>
      </c>
      <c r="E68" s="7" t="s">
        <v>93</v>
      </c>
      <c r="F68" s="11">
        <v>80.819999999999993</v>
      </c>
      <c r="G68" s="10">
        <f>F68*$D$7</f>
        <v>101.50183799999999</v>
      </c>
      <c r="H68" s="10">
        <f>F68*D68</f>
        <v>215.78939999999997</v>
      </c>
      <c r="I68" s="10">
        <f>G68*D68</f>
        <v>271.00990745999997</v>
      </c>
      <c r="J68" s="6"/>
      <c r="K68" s="15"/>
      <c r="L68" s="15"/>
      <c r="M68" s="22"/>
      <c r="N68" s="15"/>
      <c r="O68" s="15"/>
      <c r="P68" s="28"/>
    </row>
    <row r="69" spans="1:16" ht="51" x14ac:dyDescent="0.25">
      <c r="A69" s="5" t="s">
        <v>44</v>
      </c>
      <c r="B69" s="7" t="s">
        <v>98</v>
      </c>
      <c r="C69" s="8" t="s">
        <v>102</v>
      </c>
      <c r="D69" s="5">
        <v>2.67</v>
      </c>
      <c r="E69" s="7" t="s">
        <v>25</v>
      </c>
      <c r="F69" s="11">
        <v>465.5</v>
      </c>
      <c r="G69" s="10">
        <f>F69*$D$7</f>
        <v>584.62144999999998</v>
      </c>
      <c r="H69" s="10">
        <f>F69*D69</f>
        <v>1242.885</v>
      </c>
      <c r="I69" s="10">
        <f>G69*D69</f>
        <v>1560.9392714999999</v>
      </c>
      <c r="J69" s="6"/>
      <c r="K69" s="15"/>
      <c r="L69" s="15"/>
      <c r="M69" s="22"/>
      <c r="N69" s="15"/>
      <c r="O69" s="15"/>
      <c r="P69" s="28"/>
    </row>
    <row r="70" spans="1:16" ht="38.25" x14ac:dyDescent="0.25">
      <c r="A70" s="5" t="s">
        <v>45</v>
      </c>
      <c r="B70" s="7" t="s">
        <v>113</v>
      </c>
      <c r="C70" s="8" t="s">
        <v>114</v>
      </c>
      <c r="D70" s="5">
        <v>53.44</v>
      </c>
      <c r="E70" s="7" t="s">
        <v>21</v>
      </c>
      <c r="F70" s="11">
        <v>13.02</v>
      </c>
      <c r="G70" s="10">
        <f>F70*$D$7</f>
        <v>16.351817999999998</v>
      </c>
      <c r="H70" s="10">
        <f>F70*D70</f>
        <v>695.78879999999992</v>
      </c>
      <c r="I70" s="10">
        <f>G70*D70</f>
        <v>873.8411539199999</v>
      </c>
      <c r="J70" s="6"/>
      <c r="K70" s="15"/>
      <c r="L70" s="15"/>
      <c r="M70" s="22"/>
      <c r="N70" s="15"/>
      <c r="O70" s="15"/>
      <c r="P70" s="28"/>
    </row>
    <row r="71" spans="1:16" ht="25.5" x14ac:dyDescent="0.25">
      <c r="A71" s="5" t="s">
        <v>46</v>
      </c>
      <c r="B71" s="7">
        <v>36178</v>
      </c>
      <c r="C71" s="8" t="s">
        <v>115</v>
      </c>
      <c r="D71" s="5">
        <v>18.37</v>
      </c>
      <c r="E71" s="7" t="s">
        <v>21</v>
      </c>
      <c r="F71" s="11">
        <v>45.81</v>
      </c>
      <c r="G71" s="10">
        <f>F71*$D$7</f>
        <v>57.532779000000005</v>
      </c>
      <c r="H71" s="10">
        <f>F71*D71</f>
        <v>841.52970000000005</v>
      </c>
      <c r="I71" s="10">
        <f>G71*D71</f>
        <v>1056.8771502300001</v>
      </c>
      <c r="J71" s="6"/>
      <c r="K71" s="15"/>
      <c r="L71" s="15"/>
      <c r="M71" s="22"/>
      <c r="N71" s="15"/>
      <c r="O71" s="15"/>
      <c r="P71" s="28"/>
    </row>
    <row r="72" spans="1:16" ht="38.25" x14ac:dyDescent="0.25">
      <c r="A72" s="5" t="s">
        <v>47</v>
      </c>
      <c r="B72" s="7">
        <v>36178</v>
      </c>
      <c r="C72" s="8" t="s">
        <v>116</v>
      </c>
      <c r="D72" s="5">
        <v>35.07</v>
      </c>
      <c r="E72" s="7" t="s">
        <v>21</v>
      </c>
      <c r="F72" s="11">
        <v>45.81</v>
      </c>
      <c r="G72" s="10">
        <f>F72*$D$7</f>
        <v>57.532779000000005</v>
      </c>
      <c r="H72" s="10">
        <f>F72*D72</f>
        <v>1606.5567000000001</v>
      </c>
      <c r="I72" s="10">
        <f>G72*D72</f>
        <v>2017.6745595300001</v>
      </c>
      <c r="J72" s="6"/>
      <c r="K72" s="15"/>
      <c r="L72" s="15"/>
      <c r="M72" s="15"/>
      <c r="N72" s="15"/>
      <c r="O72" s="15"/>
      <c r="P72" s="28"/>
    </row>
    <row r="73" spans="1:16" x14ac:dyDescent="0.25">
      <c r="A73" s="5"/>
      <c r="B73" s="5"/>
      <c r="C73" s="6"/>
      <c r="D73" s="5"/>
      <c r="E73" s="5"/>
      <c r="F73" s="9"/>
      <c r="G73" s="5"/>
      <c r="H73" s="5"/>
      <c r="I73" s="5"/>
      <c r="J73" s="6"/>
      <c r="K73" s="15"/>
      <c r="L73" s="15"/>
      <c r="M73" s="15"/>
      <c r="N73" s="15"/>
      <c r="O73" s="15"/>
      <c r="P73" s="28"/>
    </row>
    <row r="74" spans="1:16" x14ac:dyDescent="0.25">
      <c r="A74" s="5"/>
      <c r="B74" s="5"/>
      <c r="C74" s="6" t="s">
        <v>14</v>
      </c>
      <c r="D74" s="5"/>
      <c r="E74" s="5"/>
      <c r="F74" s="9"/>
      <c r="G74" s="5"/>
      <c r="H74" s="5"/>
      <c r="I74" s="10">
        <f>SUM(I68:I73)</f>
        <v>5780.3420426399998</v>
      </c>
      <c r="J74" s="6"/>
      <c r="K74" s="15"/>
      <c r="L74" s="15"/>
      <c r="M74" s="15"/>
      <c r="N74" s="15"/>
      <c r="O74" s="15"/>
      <c r="P74" s="28"/>
    </row>
    <row r="75" spans="1:16" x14ac:dyDescent="0.25">
      <c r="A75" s="5"/>
      <c r="B75" s="5"/>
      <c r="C75" s="6"/>
      <c r="D75" s="5"/>
      <c r="E75" s="5"/>
      <c r="F75" s="5"/>
      <c r="G75" s="5"/>
      <c r="H75" s="5"/>
      <c r="I75" s="5"/>
      <c r="J75" s="6"/>
      <c r="K75" s="15"/>
      <c r="L75" s="15"/>
      <c r="M75" s="15"/>
      <c r="N75" s="15"/>
      <c r="O75" s="15"/>
      <c r="P75" s="28"/>
    </row>
    <row r="76" spans="1:16" x14ac:dyDescent="0.25">
      <c r="A76" s="19">
        <v>8</v>
      </c>
      <c r="B76" s="20"/>
      <c r="C76" s="16" t="s">
        <v>117</v>
      </c>
      <c r="D76" s="21"/>
      <c r="E76" s="21"/>
      <c r="F76" s="21"/>
      <c r="G76" s="21"/>
      <c r="H76" s="21"/>
      <c r="I76" s="20"/>
      <c r="J76" s="6"/>
      <c r="K76" s="15"/>
      <c r="L76" s="15"/>
      <c r="M76" s="15"/>
      <c r="N76" s="15"/>
      <c r="O76" s="15"/>
      <c r="P76" s="28"/>
    </row>
    <row r="77" spans="1:16" ht="89.25" x14ac:dyDescent="0.25">
      <c r="A77" s="5" t="s">
        <v>49</v>
      </c>
      <c r="B77" s="7" t="s">
        <v>118</v>
      </c>
      <c r="C77" s="8" t="s">
        <v>121</v>
      </c>
      <c r="D77" s="23">
        <v>6</v>
      </c>
      <c r="E77" s="5" t="s">
        <v>73</v>
      </c>
      <c r="F77" s="11">
        <v>1037.56</v>
      </c>
      <c r="G77" s="10">
        <f>F77*$D$7</f>
        <v>1303.071604</v>
      </c>
      <c r="H77" s="10">
        <f>F77*D77</f>
        <v>6225.36</v>
      </c>
      <c r="I77" s="10">
        <f>G77*D77</f>
        <v>7818.4296240000003</v>
      </c>
      <c r="J77" s="6"/>
      <c r="K77" s="22"/>
      <c r="L77" s="22"/>
      <c r="M77" s="22"/>
      <c r="N77" s="15"/>
      <c r="O77" s="15"/>
      <c r="P77" s="28"/>
    </row>
    <row r="78" spans="1:16" ht="51" x14ac:dyDescent="0.25">
      <c r="A78" s="5" t="s">
        <v>50</v>
      </c>
      <c r="B78" s="7" t="s">
        <v>119</v>
      </c>
      <c r="C78" s="8" t="s">
        <v>122</v>
      </c>
      <c r="D78" s="23">
        <v>4</v>
      </c>
      <c r="E78" s="5" t="s">
        <v>73</v>
      </c>
      <c r="F78" s="11">
        <v>543.49</v>
      </c>
      <c r="G78" s="10">
        <f>F78*$D$7</f>
        <v>682.56909100000007</v>
      </c>
      <c r="H78" s="10">
        <f>F78*D78</f>
        <v>2173.96</v>
      </c>
      <c r="I78" s="10">
        <f>G78*D78</f>
        <v>2730.2763640000003</v>
      </c>
      <c r="J78" s="6"/>
      <c r="K78" s="15"/>
      <c r="L78" s="15"/>
      <c r="M78" s="22"/>
      <c r="N78" s="15"/>
      <c r="O78" s="15"/>
      <c r="P78" s="28"/>
    </row>
    <row r="79" spans="1:16" ht="114.75" x14ac:dyDescent="0.25">
      <c r="A79" s="5" t="s">
        <v>51</v>
      </c>
      <c r="B79" s="7" t="s">
        <v>120</v>
      </c>
      <c r="C79" s="8" t="s">
        <v>123</v>
      </c>
      <c r="D79" s="23">
        <v>12</v>
      </c>
      <c r="E79" s="5" t="s">
        <v>73</v>
      </c>
      <c r="F79" s="11">
        <v>60.76</v>
      </c>
      <c r="G79" s="10">
        <f>F79*$D$7</f>
        <v>76.308483999999993</v>
      </c>
      <c r="H79" s="10">
        <f>F79*D79</f>
        <v>729.12</v>
      </c>
      <c r="I79" s="10">
        <f>G79*D79</f>
        <v>915.70180799999991</v>
      </c>
      <c r="J79" s="6"/>
      <c r="K79" s="15"/>
      <c r="L79" s="15"/>
      <c r="M79" s="22"/>
      <c r="N79" s="15"/>
      <c r="O79" s="15"/>
      <c r="P79" s="28"/>
    </row>
    <row r="80" spans="1:16" ht="102" x14ac:dyDescent="0.25">
      <c r="A80" s="5" t="s">
        <v>52</v>
      </c>
      <c r="B80" s="7" t="s">
        <v>134</v>
      </c>
      <c r="C80" s="8" t="s">
        <v>135</v>
      </c>
      <c r="D80" s="23">
        <v>15</v>
      </c>
      <c r="E80" s="5" t="s">
        <v>73</v>
      </c>
      <c r="F80" s="11">
        <v>759.6</v>
      </c>
      <c r="G80" s="10">
        <f>F80*$D$7</f>
        <v>953.98164000000008</v>
      </c>
      <c r="H80" s="10">
        <f>F80*D80</f>
        <v>11394</v>
      </c>
      <c r="I80" s="10">
        <f>G80*D80</f>
        <v>14309.724600000001</v>
      </c>
      <c r="J80" s="6"/>
      <c r="K80" s="15"/>
      <c r="L80" s="15"/>
      <c r="M80" s="22"/>
      <c r="N80" s="15"/>
      <c r="O80" s="15"/>
      <c r="P80" s="28"/>
    </row>
    <row r="81" spans="1:16" ht="89.25" x14ac:dyDescent="0.25">
      <c r="A81" s="5" t="s">
        <v>53</v>
      </c>
      <c r="B81" s="7" t="s">
        <v>137</v>
      </c>
      <c r="C81" s="8" t="s">
        <v>136</v>
      </c>
      <c r="D81" s="23">
        <v>6</v>
      </c>
      <c r="E81" s="5" t="s">
        <v>73</v>
      </c>
      <c r="F81" s="11">
        <v>281.39999999999998</v>
      </c>
      <c r="G81" s="10">
        <f>F81*$D$7</f>
        <v>353.41025999999999</v>
      </c>
      <c r="H81" s="10">
        <f>F81*D81</f>
        <v>1688.3999999999999</v>
      </c>
      <c r="I81" s="10">
        <f>G81*D81</f>
        <v>2120.4615599999997</v>
      </c>
      <c r="J81" s="6"/>
      <c r="K81" s="15"/>
      <c r="L81" s="15"/>
      <c r="M81" s="22"/>
      <c r="N81" s="15"/>
      <c r="O81" s="15"/>
      <c r="P81" s="28"/>
    </row>
    <row r="82" spans="1:16" x14ac:dyDescent="0.25">
      <c r="A82" s="5"/>
      <c r="B82" s="5"/>
      <c r="C82" s="6"/>
      <c r="D82" s="24"/>
      <c r="E82" s="5"/>
      <c r="F82" s="9"/>
      <c r="G82" s="5"/>
      <c r="H82" s="5"/>
      <c r="I82" s="5"/>
      <c r="J82" s="6"/>
      <c r="K82" s="15"/>
      <c r="L82" s="15"/>
      <c r="M82" s="15"/>
      <c r="N82" s="15"/>
      <c r="O82" s="15"/>
      <c r="P82" s="28"/>
    </row>
    <row r="83" spans="1:16" x14ac:dyDescent="0.25">
      <c r="A83" s="5"/>
      <c r="B83" s="5"/>
      <c r="C83" s="6" t="s">
        <v>14</v>
      </c>
      <c r="D83" s="5"/>
      <c r="E83" s="5"/>
      <c r="F83" s="9"/>
      <c r="G83" s="5"/>
      <c r="H83" s="5"/>
      <c r="I83" s="10">
        <f>SUM(I77:I82)</f>
        <v>27894.593956000001</v>
      </c>
      <c r="J83" s="6"/>
      <c r="K83" s="15"/>
      <c r="L83" s="15"/>
      <c r="M83" s="15"/>
      <c r="N83" s="15"/>
      <c r="O83" s="15"/>
      <c r="P83" s="28"/>
    </row>
    <row r="84" spans="1:16" x14ac:dyDescent="0.25">
      <c r="A84" s="5"/>
      <c r="B84" s="5"/>
      <c r="C84" s="6"/>
      <c r="D84" s="5"/>
      <c r="E84" s="5"/>
      <c r="F84" s="5"/>
      <c r="G84" s="5"/>
      <c r="H84" s="5"/>
      <c r="I84" s="5"/>
      <c r="J84" s="6"/>
      <c r="K84" s="15"/>
      <c r="L84" s="15"/>
      <c r="M84" s="15"/>
      <c r="N84" s="15"/>
      <c r="O84" s="15"/>
      <c r="P84" s="28"/>
    </row>
    <row r="85" spans="1:16" x14ac:dyDescent="0.25">
      <c r="A85" s="19">
        <v>9</v>
      </c>
      <c r="B85" s="20"/>
      <c r="C85" s="16" t="s">
        <v>124</v>
      </c>
      <c r="D85" s="21"/>
      <c r="E85" s="21"/>
      <c r="F85" s="21"/>
      <c r="G85" s="21"/>
      <c r="H85" s="21"/>
      <c r="I85" s="20"/>
      <c r="J85" s="6"/>
      <c r="K85" s="22"/>
      <c r="L85" s="22"/>
      <c r="M85" s="22"/>
      <c r="N85" s="15"/>
      <c r="O85" s="15"/>
      <c r="P85" s="28"/>
    </row>
    <row r="86" spans="1:16" ht="25.5" x14ac:dyDescent="0.25">
      <c r="A86" s="5" t="s">
        <v>54</v>
      </c>
      <c r="B86" s="7" t="s">
        <v>125</v>
      </c>
      <c r="C86" s="8" t="s">
        <v>127</v>
      </c>
      <c r="D86" s="5">
        <f>(D30+D38+D45+D55+D61+D62+D68)*1250/100</f>
        <v>1688.8749999999998</v>
      </c>
      <c r="E86" s="7" t="s">
        <v>129</v>
      </c>
      <c r="F86" s="11">
        <v>1.35</v>
      </c>
      <c r="G86" s="10">
        <f>F86*$D$7</f>
        <v>1.6954650000000002</v>
      </c>
      <c r="H86" s="10">
        <f>F86*D86</f>
        <v>2279.9812499999998</v>
      </c>
      <c r="I86" s="10">
        <f>G86*D86</f>
        <v>2863.4284518750001</v>
      </c>
      <c r="J86" s="6"/>
      <c r="K86" s="22"/>
      <c r="L86" s="22"/>
      <c r="M86" s="22"/>
      <c r="N86" s="15"/>
      <c r="O86" s="15"/>
      <c r="P86" s="28"/>
    </row>
    <row r="87" spans="1:16" ht="38.25" x14ac:dyDescent="0.25">
      <c r="A87" s="5" t="s">
        <v>131</v>
      </c>
      <c r="B87" s="7" t="s">
        <v>126</v>
      </c>
      <c r="C87" s="8" t="s">
        <v>128</v>
      </c>
      <c r="D87" s="5">
        <f>(D31+D39+D46+D56+D62+D63+D69)</f>
        <v>1505.02</v>
      </c>
      <c r="E87" s="7" t="s">
        <v>130</v>
      </c>
      <c r="F87" s="11">
        <v>0.77</v>
      </c>
      <c r="G87" s="10">
        <f>F87*$D$7</f>
        <v>0.96704299999999999</v>
      </c>
      <c r="H87" s="10">
        <f>F87*D87</f>
        <v>1158.8653999999999</v>
      </c>
      <c r="I87" s="10">
        <f>G87*D87</f>
        <v>1455.4190558600001</v>
      </c>
      <c r="J87" s="6"/>
      <c r="K87" s="22"/>
      <c r="L87" s="22"/>
      <c r="M87" s="22"/>
      <c r="N87" s="15"/>
      <c r="O87" s="15"/>
      <c r="P87" s="28"/>
    </row>
    <row r="88" spans="1:16" x14ac:dyDescent="0.25">
      <c r="A88" s="5" t="s">
        <v>132</v>
      </c>
      <c r="B88" s="7">
        <v>4813</v>
      </c>
      <c r="C88" s="8" t="s">
        <v>16</v>
      </c>
      <c r="D88" s="5">
        <v>2</v>
      </c>
      <c r="E88" s="7" t="s">
        <v>21</v>
      </c>
      <c r="F88" s="11">
        <v>300</v>
      </c>
      <c r="G88" s="10">
        <f>F88*$D$7</f>
        <v>376.77</v>
      </c>
      <c r="H88" s="10">
        <f>F88*D88</f>
        <v>600</v>
      </c>
      <c r="I88" s="10">
        <f>G88*D88</f>
        <v>753.54</v>
      </c>
      <c r="J88" s="6"/>
      <c r="K88" s="15"/>
      <c r="L88" s="15"/>
      <c r="M88" s="15"/>
      <c r="N88" s="15"/>
      <c r="O88" s="15"/>
      <c r="P88" s="28"/>
    </row>
    <row r="89" spans="1:16" x14ac:dyDescent="0.25">
      <c r="A89" s="5"/>
      <c r="B89" s="5"/>
      <c r="C89" s="6"/>
      <c r="D89" s="5"/>
      <c r="E89" s="5"/>
      <c r="F89" s="9"/>
      <c r="G89" s="5"/>
      <c r="H89" s="5"/>
      <c r="I89" s="5"/>
      <c r="J89" s="6"/>
      <c r="K89" s="15"/>
      <c r="L89" s="15"/>
      <c r="M89" s="15"/>
      <c r="N89" s="15"/>
      <c r="O89" s="15"/>
      <c r="P89" s="28"/>
    </row>
    <row r="90" spans="1:16" x14ac:dyDescent="0.25">
      <c r="A90" s="5"/>
      <c r="B90" s="5"/>
      <c r="C90" s="6" t="s">
        <v>14</v>
      </c>
      <c r="D90" s="5"/>
      <c r="E90" s="5"/>
      <c r="F90" s="9"/>
      <c r="G90" s="5"/>
      <c r="H90" s="5"/>
      <c r="I90" s="10">
        <f>SUM(I86:I89)</f>
        <v>5072.3875077350003</v>
      </c>
      <c r="J90" s="6"/>
      <c r="K90" s="15"/>
      <c r="L90" s="15"/>
      <c r="M90" s="15"/>
      <c r="N90" s="15"/>
      <c r="O90" s="15"/>
      <c r="P90" s="28"/>
    </row>
    <row r="91" spans="1:16" x14ac:dyDescent="0.25">
      <c r="A91" s="5"/>
      <c r="B91" s="5"/>
      <c r="C91" s="6"/>
      <c r="D91" s="5"/>
      <c r="E91" s="5"/>
      <c r="F91" s="5"/>
      <c r="G91" s="5"/>
      <c r="H91" s="5"/>
      <c r="I91" s="5"/>
      <c r="J91" s="6"/>
      <c r="K91" s="15"/>
      <c r="L91" s="15"/>
      <c r="M91" s="15"/>
      <c r="N91" s="15"/>
      <c r="O91" s="15"/>
      <c r="P91" s="28"/>
    </row>
    <row r="92" spans="1:16" ht="24" customHeight="1" x14ac:dyDescent="0.25">
      <c r="A92" s="39"/>
      <c r="B92" s="40"/>
      <c r="C92" s="41" t="s">
        <v>133</v>
      </c>
      <c r="D92" s="42"/>
      <c r="E92" s="42"/>
      <c r="F92" s="42"/>
      <c r="G92" s="42"/>
      <c r="H92" s="42"/>
      <c r="I92" s="43">
        <f>I25+I33+I41+I52+I58+I65+I74+I83+I90</f>
        <v>401815.34559986502</v>
      </c>
      <c r="J92" s="4"/>
      <c r="K92" s="28"/>
      <c r="L92" s="28"/>
      <c r="M92" s="28"/>
      <c r="N92" s="28"/>
      <c r="O92" s="28"/>
      <c r="P92" s="28"/>
    </row>
    <row r="93" spans="1:16" x14ac:dyDescent="0.25">
      <c r="K93" s="29"/>
      <c r="L93" s="29"/>
      <c r="M93" s="29"/>
      <c r="N93" s="29"/>
      <c r="O93" s="29"/>
      <c r="P93" s="29"/>
    </row>
    <row r="94" spans="1:16" x14ac:dyDescent="0.25">
      <c r="A94" s="58" t="s">
        <v>167</v>
      </c>
      <c r="B94" s="58"/>
      <c r="C94" s="58"/>
      <c r="D94" s="58"/>
      <c r="E94" s="58"/>
      <c r="F94" s="58"/>
      <c r="G94" s="58"/>
      <c r="H94" s="58"/>
      <c r="I94" s="58"/>
    </row>
    <row r="95" spans="1:16" x14ac:dyDescent="0.25">
      <c r="A95" s="36"/>
      <c r="B95" s="36"/>
      <c r="C95" s="36"/>
      <c r="D95" s="36"/>
      <c r="E95" s="36"/>
      <c r="F95" s="36"/>
      <c r="G95" s="36"/>
      <c r="H95" s="36"/>
      <c r="I95" s="36"/>
    </row>
    <row r="96" spans="1:16" x14ac:dyDescent="0.25">
      <c r="C96" s="36" t="s">
        <v>168</v>
      </c>
      <c r="F96" s="58" t="s">
        <v>169</v>
      </c>
      <c r="G96" s="58"/>
      <c r="H96" s="58"/>
    </row>
    <row r="97" spans="3:8" x14ac:dyDescent="0.25">
      <c r="C97" s="36" t="s">
        <v>172</v>
      </c>
      <c r="F97" s="58" t="s">
        <v>170</v>
      </c>
      <c r="G97" s="58"/>
      <c r="H97" s="58"/>
    </row>
    <row r="98" spans="3:8" x14ac:dyDescent="0.25">
      <c r="C98" s="56" t="s">
        <v>173</v>
      </c>
      <c r="F98" s="58" t="s">
        <v>171</v>
      </c>
      <c r="G98" s="58"/>
      <c r="H98" s="58"/>
    </row>
  </sheetData>
  <mergeCells count="16">
    <mergeCell ref="C6:I6"/>
    <mergeCell ref="A2:B2"/>
    <mergeCell ref="A3:B3"/>
    <mergeCell ref="A4:B4"/>
    <mergeCell ref="A5:B5"/>
    <mergeCell ref="A6:B6"/>
    <mergeCell ref="A1:I1"/>
    <mergeCell ref="C2:I2"/>
    <mergeCell ref="C3:I3"/>
    <mergeCell ref="C4:I4"/>
    <mergeCell ref="C5:I5"/>
    <mergeCell ref="A94:I94"/>
    <mergeCell ref="F96:H96"/>
    <mergeCell ref="F97:H97"/>
    <mergeCell ref="F98:H98"/>
    <mergeCell ref="A7:B7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"/>
  <sheetViews>
    <sheetView workbookViewId="0">
      <selection activeCell="D6" sqref="D6"/>
    </sheetView>
  </sheetViews>
  <sheetFormatPr defaultRowHeight="15" x14ac:dyDescent="0.25"/>
  <cols>
    <col min="2" max="2" width="43.5703125" customWidth="1"/>
  </cols>
  <sheetData>
    <row r="1" spans="1:8" ht="46.5" customHeight="1" x14ac:dyDescent="0.25">
      <c r="A1" s="7" t="s">
        <v>91</v>
      </c>
      <c r="B1" s="30" t="s">
        <v>92</v>
      </c>
      <c r="C1" s="5"/>
      <c r="D1" s="5"/>
      <c r="E1" s="11"/>
      <c r="F1" s="10"/>
      <c r="G1" s="10"/>
      <c r="H1" s="10"/>
    </row>
    <row r="3" spans="1:8" ht="30" x14ac:dyDescent="0.25">
      <c r="A3" s="32" t="s">
        <v>141</v>
      </c>
      <c r="B3" s="33" t="s">
        <v>144</v>
      </c>
      <c r="C3" s="32">
        <v>0.38</v>
      </c>
      <c r="D3" s="32" t="s">
        <v>93</v>
      </c>
      <c r="E3" s="32">
        <v>60</v>
      </c>
      <c r="F3" s="32">
        <f>C3*E3</f>
        <v>22.8</v>
      </c>
    </row>
    <row r="4" spans="1:8" x14ac:dyDescent="0.25">
      <c r="A4" s="32" t="s">
        <v>142</v>
      </c>
      <c r="B4" s="33" t="s">
        <v>145</v>
      </c>
      <c r="C4" s="32">
        <v>116</v>
      </c>
      <c r="D4" s="32" t="s">
        <v>48</v>
      </c>
      <c r="E4" s="32">
        <v>0.56000000000000005</v>
      </c>
      <c r="F4" s="32">
        <f t="shared" ref="F4:F6" si="0">C4*E4</f>
        <v>64.960000000000008</v>
      </c>
    </row>
    <row r="5" spans="1:8" x14ac:dyDescent="0.25">
      <c r="A5" s="32">
        <v>88309</v>
      </c>
      <c r="B5" s="33" t="s">
        <v>146</v>
      </c>
      <c r="C5" s="32">
        <v>10.6</v>
      </c>
      <c r="D5" s="32" t="s">
        <v>148</v>
      </c>
      <c r="E5" s="32">
        <v>17.79</v>
      </c>
      <c r="F5" s="32">
        <f t="shared" si="0"/>
        <v>188.57399999999998</v>
      </c>
    </row>
    <row r="6" spans="1:8" x14ac:dyDescent="0.25">
      <c r="A6" s="32" t="s">
        <v>143</v>
      </c>
      <c r="B6" s="33" t="s">
        <v>147</v>
      </c>
      <c r="C6" s="32">
        <v>8.6</v>
      </c>
      <c r="D6" s="32" t="s">
        <v>148</v>
      </c>
      <c r="E6" s="32">
        <v>14.78</v>
      </c>
      <c r="F6" s="32">
        <f t="shared" si="0"/>
        <v>127.10799999999999</v>
      </c>
    </row>
    <row r="7" spans="1:8" x14ac:dyDescent="0.25">
      <c r="A7" s="32"/>
      <c r="B7" s="33"/>
      <c r="C7" s="32"/>
      <c r="D7" s="32"/>
      <c r="E7" s="32"/>
      <c r="F7" s="32"/>
    </row>
    <row r="8" spans="1:8" x14ac:dyDescent="0.25">
      <c r="A8" s="32"/>
      <c r="B8" s="32"/>
      <c r="C8" s="32"/>
      <c r="D8" s="32"/>
      <c r="E8" s="32"/>
      <c r="F8" s="32">
        <f>SUM(F3:F7)</f>
        <v>403.44200000000001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2"/>
  <sheetViews>
    <sheetView tabSelected="1" topLeftCell="A13" workbookViewId="0">
      <selection activeCell="D7" sqref="D7"/>
    </sheetView>
  </sheetViews>
  <sheetFormatPr defaultRowHeight="15" x14ac:dyDescent="0.25"/>
  <cols>
    <col min="1" max="1" width="7" customWidth="1"/>
    <col min="2" max="2" width="42.5703125" customWidth="1"/>
    <col min="3" max="3" width="15.5703125" customWidth="1"/>
    <col min="4" max="4" width="4.85546875" customWidth="1"/>
    <col min="5" max="5" width="13.140625" customWidth="1"/>
    <col min="6" max="6" width="14.28515625" bestFit="1" customWidth="1"/>
    <col min="7" max="7" width="14.140625" customWidth="1"/>
    <col min="8" max="9" width="14.28515625" customWidth="1"/>
  </cols>
  <sheetData>
    <row r="1" spans="1:9" x14ac:dyDescent="0.25">
      <c r="A1" s="61" t="s">
        <v>158</v>
      </c>
      <c r="B1" s="62"/>
      <c r="C1" s="62"/>
      <c r="D1" s="62"/>
      <c r="E1" s="62"/>
      <c r="F1" s="62"/>
      <c r="G1" s="62"/>
      <c r="H1" s="62"/>
      <c r="I1" s="63"/>
    </row>
    <row r="2" spans="1:9" x14ac:dyDescent="0.25">
      <c r="A2" s="70" t="s">
        <v>58</v>
      </c>
      <c r="B2" s="71"/>
      <c r="C2" s="64" t="s">
        <v>10</v>
      </c>
      <c r="D2" s="64"/>
      <c r="E2" s="64"/>
      <c r="F2" s="64"/>
      <c r="G2" s="64"/>
      <c r="H2" s="64"/>
      <c r="I2" s="65"/>
    </row>
    <row r="3" spans="1:9" x14ac:dyDescent="0.25">
      <c r="A3" s="72" t="s">
        <v>55</v>
      </c>
      <c r="B3" s="73"/>
      <c r="C3" s="66" t="s">
        <v>59</v>
      </c>
      <c r="D3" s="66"/>
      <c r="E3" s="66"/>
      <c r="F3" s="66"/>
      <c r="G3" s="66"/>
      <c r="H3" s="66"/>
      <c r="I3" s="67"/>
    </row>
    <row r="4" spans="1:9" x14ac:dyDescent="0.25">
      <c r="A4" s="72" t="s">
        <v>56</v>
      </c>
      <c r="B4" s="73"/>
      <c r="C4" s="66" t="s">
        <v>60</v>
      </c>
      <c r="D4" s="66"/>
      <c r="E4" s="66"/>
      <c r="F4" s="66"/>
      <c r="G4" s="66"/>
      <c r="H4" s="66"/>
      <c r="I4" s="67"/>
    </row>
    <row r="5" spans="1:9" x14ac:dyDescent="0.25">
      <c r="A5" s="72" t="s">
        <v>57</v>
      </c>
      <c r="B5" s="73"/>
      <c r="C5" s="68" t="s">
        <v>61</v>
      </c>
      <c r="D5" s="66"/>
      <c r="E5" s="66"/>
      <c r="F5" s="66"/>
      <c r="G5" s="66"/>
      <c r="H5" s="66"/>
      <c r="I5" s="67"/>
    </row>
    <row r="6" spans="1:9" x14ac:dyDescent="0.25">
      <c r="A6" s="72" t="s">
        <v>138</v>
      </c>
      <c r="B6" s="73"/>
      <c r="C6" s="69">
        <v>43983</v>
      </c>
      <c r="D6" s="66"/>
      <c r="E6" s="66"/>
      <c r="F6" s="66"/>
      <c r="G6" s="66"/>
      <c r="H6" s="66"/>
      <c r="I6" s="67"/>
    </row>
    <row r="7" spans="1:9" x14ac:dyDescent="0.25">
      <c r="A7" s="59" t="s">
        <v>0</v>
      </c>
      <c r="B7" s="60"/>
      <c r="C7" s="25">
        <v>0.25590000000000002</v>
      </c>
      <c r="D7" s="2"/>
      <c r="E7" s="2"/>
      <c r="F7" s="2"/>
      <c r="G7" s="2"/>
      <c r="H7" s="2"/>
      <c r="I7" s="3"/>
    </row>
    <row r="8" spans="1:9" x14ac:dyDescent="0.25">
      <c r="A8" s="27"/>
      <c r="B8" s="27"/>
      <c r="C8" s="34"/>
      <c r="D8" s="26"/>
      <c r="E8" s="26"/>
      <c r="F8" s="26"/>
      <c r="G8" s="26"/>
      <c r="H8" s="26"/>
      <c r="I8" s="26"/>
    </row>
    <row r="9" spans="1:9" x14ac:dyDescent="0.25">
      <c r="A9" s="38" t="s">
        <v>1</v>
      </c>
      <c r="B9" s="38" t="s">
        <v>3</v>
      </c>
      <c r="C9" s="38" t="s">
        <v>149</v>
      </c>
      <c r="D9" s="38"/>
      <c r="E9" s="38" t="s">
        <v>150</v>
      </c>
      <c r="F9" s="38" t="s">
        <v>151</v>
      </c>
      <c r="G9" s="38" t="s">
        <v>152</v>
      </c>
      <c r="H9" s="38" t="s">
        <v>153</v>
      </c>
      <c r="I9" s="38" t="s">
        <v>154</v>
      </c>
    </row>
    <row r="10" spans="1:9" x14ac:dyDescent="0.25">
      <c r="A10" s="36">
        <f>Plan1!A12</f>
        <v>1</v>
      </c>
      <c r="B10" t="str">
        <f>Plan1!C12</f>
        <v>Execução de tubulação elétrica</v>
      </c>
      <c r="C10" s="44">
        <f>Plan1!I25</f>
        <v>14857.677537700001</v>
      </c>
      <c r="E10" s="35">
        <f>C10</f>
        <v>14857.677537700001</v>
      </c>
    </row>
    <row r="11" spans="1:9" x14ac:dyDescent="0.25">
      <c r="A11" s="36">
        <f>Plan1!A27</f>
        <v>2</v>
      </c>
      <c r="B11" t="str">
        <f>Plan1!C27</f>
        <v>Execução de muro em gabião</v>
      </c>
      <c r="C11" s="44">
        <f>Plan1!I33</f>
        <v>121157.25837498999</v>
      </c>
      <c r="E11" s="35">
        <f>C11*0.3</f>
        <v>36347.177512496994</v>
      </c>
      <c r="F11" s="35">
        <f>C11*0.3</f>
        <v>36347.177512496994</v>
      </c>
      <c r="G11" s="35">
        <f>C11*0.4</f>
        <v>48462.903349995999</v>
      </c>
    </row>
    <row r="12" spans="1:9" x14ac:dyDescent="0.25">
      <c r="A12" s="36">
        <f>Plan1!A35</f>
        <v>3</v>
      </c>
      <c r="B12" t="str">
        <f>Plan1!C35</f>
        <v>Execução de muro em basalto talhado</v>
      </c>
      <c r="C12" s="44">
        <f>Plan1!I41</f>
        <v>33593.183313729998</v>
      </c>
      <c r="E12" s="35">
        <f>C12*0.3</f>
        <v>10077.954994119</v>
      </c>
      <c r="F12" s="35">
        <f>C12*0.3</f>
        <v>10077.954994119</v>
      </c>
      <c r="G12" s="35">
        <f>C12*0.4</f>
        <v>13437.273325492</v>
      </c>
    </row>
    <row r="13" spans="1:9" x14ac:dyDescent="0.25">
      <c r="A13" s="36">
        <f>Plan1!A43</f>
        <v>4</v>
      </c>
      <c r="B13" t="str">
        <f>Plan1!C43</f>
        <v>Execução de escadas</v>
      </c>
      <c r="C13" s="44">
        <f>Plan1!I52</f>
        <v>35920.900524769997</v>
      </c>
      <c r="G13" s="35"/>
      <c r="H13" s="35">
        <f>C13*0.5</f>
        <v>17960.450262384998</v>
      </c>
      <c r="I13" s="35">
        <f>C13*0.5</f>
        <v>17960.450262384998</v>
      </c>
    </row>
    <row r="14" spans="1:9" x14ac:dyDescent="0.25">
      <c r="A14" s="36">
        <f>Plan1!A54</f>
        <v>5</v>
      </c>
      <c r="B14" t="str">
        <f>Plan1!C54</f>
        <v xml:space="preserve">Execução de pavimentação em basalto irregular </v>
      </c>
      <c r="C14" s="44">
        <f>Plan1!I58</f>
        <v>77604.230692840007</v>
      </c>
      <c r="F14" s="35">
        <f>C14*0.4</f>
        <v>31041.692277136004</v>
      </c>
      <c r="G14" s="35">
        <f>C14*0.3</f>
        <v>23281.269207852001</v>
      </c>
      <c r="H14" s="35">
        <f>C14*0.3</f>
        <v>23281.269207852001</v>
      </c>
    </row>
    <row r="15" spans="1:9" x14ac:dyDescent="0.25">
      <c r="A15" s="36">
        <f>Plan1!A60</f>
        <v>6</v>
      </c>
      <c r="B15" t="str">
        <f>Plan1!C60</f>
        <v>Execução de piso drenante</v>
      </c>
      <c r="C15" s="44">
        <f>Plan1!I65</f>
        <v>79934.771649459988</v>
      </c>
      <c r="G15" s="35">
        <f>C15*0.5</f>
        <v>39967.385824729994</v>
      </c>
      <c r="H15" s="35">
        <f>C15*0.5</f>
        <v>39967.385824729994</v>
      </c>
    </row>
    <row r="16" spans="1:9" x14ac:dyDescent="0.25">
      <c r="A16" s="36">
        <f>Plan1!A67</f>
        <v>7</v>
      </c>
      <c r="B16" t="str">
        <f>Plan1!C67</f>
        <v xml:space="preserve">Execução de acessibilidades e piso podotátil </v>
      </c>
      <c r="C16" s="44">
        <f>Plan1!I74</f>
        <v>5780.3420426399998</v>
      </c>
      <c r="I16" s="35">
        <f>C16</f>
        <v>5780.3420426399998</v>
      </c>
    </row>
    <row r="17" spans="1:9" x14ac:dyDescent="0.25">
      <c r="A17" s="36">
        <f>Plan1!A76</f>
        <v>8</v>
      </c>
      <c r="B17" s="35" t="str">
        <f>Plan1!C76</f>
        <v>Fornecimento e instalação de mobiliário</v>
      </c>
      <c r="C17" s="44">
        <f>Plan1!I83</f>
        <v>27894.593956000001</v>
      </c>
      <c r="I17" s="35">
        <f>C17</f>
        <v>27894.593956000001</v>
      </c>
    </row>
    <row r="18" spans="1:9" x14ac:dyDescent="0.25">
      <c r="A18" s="36">
        <f>Plan1!A85</f>
        <v>9</v>
      </c>
      <c r="B18" t="str">
        <f>Plan1!C85</f>
        <v>Diversos serviços atrelados a obra</v>
      </c>
      <c r="C18" s="44">
        <f>Plan1!I90</f>
        <v>5072.3875077350003</v>
      </c>
      <c r="E18" s="35">
        <f>C18*0.5</f>
        <v>2536.1937538675002</v>
      </c>
      <c r="F18" s="35">
        <f>C18*0.5</f>
        <v>2536.1937538675002</v>
      </c>
      <c r="G18" s="35"/>
      <c r="H18" s="35"/>
      <c r="I18" s="35"/>
    </row>
    <row r="19" spans="1:9" x14ac:dyDescent="0.25">
      <c r="C19" s="45"/>
    </row>
    <row r="20" spans="1:9" x14ac:dyDescent="0.25">
      <c r="B20" s="37" t="s">
        <v>8</v>
      </c>
      <c r="C20" s="44">
        <f>SUM(C10:C19)</f>
        <v>401815.34559986502</v>
      </c>
      <c r="E20" s="35"/>
    </row>
    <row r="21" spans="1:9" x14ac:dyDescent="0.25">
      <c r="A21" s="46"/>
      <c r="B21" s="47" t="s">
        <v>156</v>
      </c>
      <c r="C21" s="46"/>
      <c r="D21" s="46"/>
      <c r="E21" s="48">
        <f>SUM(E10:E20)</f>
        <v>63819.00379818349</v>
      </c>
      <c r="F21" s="48">
        <f t="shared" ref="F21:I21" si="0">SUM(F10:F20)</f>
        <v>80003.0185376195</v>
      </c>
      <c r="G21" s="48">
        <f t="shared" si="0"/>
        <v>125148.83170806999</v>
      </c>
      <c r="H21" s="48">
        <f t="shared" si="0"/>
        <v>81209.105294966997</v>
      </c>
      <c r="I21" s="48">
        <f t="shared" si="0"/>
        <v>51635.386261025</v>
      </c>
    </row>
    <row r="22" spans="1:9" x14ac:dyDescent="0.25">
      <c r="A22" s="49"/>
      <c r="B22" s="50" t="s">
        <v>157</v>
      </c>
      <c r="C22" s="49"/>
      <c r="D22" s="49"/>
      <c r="E22" s="51">
        <f>E21</f>
        <v>63819.00379818349</v>
      </c>
      <c r="F22" s="51">
        <f>F21+E22</f>
        <v>143822.02233580299</v>
      </c>
      <c r="G22" s="51">
        <f>G21+F22</f>
        <v>268970.85404387297</v>
      </c>
      <c r="H22" s="51">
        <f>H21+G22</f>
        <v>350179.95933883998</v>
      </c>
      <c r="I22" s="51">
        <f>I21+H22</f>
        <v>401815.34559986496</v>
      </c>
    </row>
  </sheetData>
  <mergeCells count="12">
    <mergeCell ref="A5:B5"/>
    <mergeCell ref="C5:I5"/>
    <mergeCell ref="A6:B6"/>
    <mergeCell ref="C6:I6"/>
    <mergeCell ref="A7:B7"/>
    <mergeCell ref="A4:B4"/>
    <mergeCell ref="C4:I4"/>
    <mergeCell ref="A1:I1"/>
    <mergeCell ref="A2:B2"/>
    <mergeCell ref="C2:I2"/>
    <mergeCell ref="A3:B3"/>
    <mergeCell ref="C3:I3"/>
  </mergeCells>
  <pageMargins left="0.511811024" right="0.511811024" top="0.78740157499999996" bottom="0.78740157499999996" header="0.31496062000000002" footer="0.31496062000000002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Planilha1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2020-07-27T16:53:43Z</dcterms:modified>
</cp:coreProperties>
</file>